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\Documents\Eco B2000 Econometrics Fall 2013\"/>
    </mc:Choice>
  </mc:AlternateContent>
  <bookViews>
    <workbookView xWindow="0" yWindow="0" windowWidth="15330" windowHeight="5580" firstSheet="3" activeTab="5"/>
  </bookViews>
  <sheets>
    <sheet name="raw output" sheetId="1" r:id="rId1"/>
    <sheet name="intermediate" sheetId="2" r:id="rId2"/>
    <sheet name="nicer output" sheetId="3" r:id="rId3"/>
    <sheet name="predicted values" sheetId="4" r:id="rId4"/>
    <sheet name="log wage" sheetId="5" r:id="rId5"/>
    <sheet name="m-f wage age profiles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6" l="1"/>
  <c r="J18" i="6"/>
  <c r="K17" i="6"/>
  <c r="J17" i="6"/>
  <c r="K16" i="6"/>
  <c r="J16" i="6"/>
  <c r="K15" i="6"/>
  <c r="J15" i="6"/>
  <c r="K14" i="6"/>
  <c r="J14" i="6"/>
  <c r="K13" i="6"/>
  <c r="J13" i="6"/>
  <c r="K12" i="6"/>
  <c r="J12" i="6"/>
  <c r="K9" i="6"/>
  <c r="K8" i="6"/>
  <c r="K7" i="6"/>
  <c r="K6" i="6"/>
  <c r="K5" i="6"/>
  <c r="K4" i="6"/>
  <c r="K3" i="6"/>
  <c r="G4" i="6"/>
  <c r="G3" i="6"/>
  <c r="G2" i="6"/>
  <c r="J9" i="6"/>
  <c r="J8" i="6"/>
  <c r="J7" i="6"/>
  <c r="J6" i="6"/>
  <c r="J5" i="6"/>
  <c r="J4" i="6"/>
  <c r="J3" i="6"/>
  <c r="J9" i="5"/>
  <c r="J8" i="5"/>
  <c r="J7" i="5"/>
  <c r="J6" i="5"/>
  <c r="J5" i="5"/>
  <c r="J4" i="5"/>
  <c r="J3" i="5"/>
  <c r="I4" i="5"/>
  <c r="I5" i="5"/>
  <c r="I6" i="5"/>
  <c r="I7" i="5"/>
  <c r="I8" i="5"/>
  <c r="I9" i="5"/>
  <c r="I3" i="5"/>
  <c r="I3" i="4"/>
  <c r="E20" i="4" l="1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22" i="4" s="1"/>
  <c r="E5" i="4"/>
  <c r="E4" i="4"/>
  <c r="E3" i="4"/>
  <c r="D5" i="4"/>
  <c r="I9" i="4"/>
  <c r="I8" i="4"/>
  <c r="I7" i="4"/>
  <c r="I6" i="4"/>
  <c r="I5" i="4"/>
  <c r="I4" i="4"/>
</calcChain>
</file>

<file path=xl/sharedStrings.xml><?xml version="1.0" encoding="utf-8"?>
<sst xmlns="http://schemas.openxmlformats.org/spreadsheetml/2006/main" count="251" uniqueCount="124">
  <si>
    <t>Call:</t>
  </si>
  <si>
    <t xml:space="preserve">lm(formula = INCWAGE ~ AGE + I(AGE^2) + female + factor(educ_indx) + </t>
  </si>
  <si>
    <t xml:space="preserve">    africanamerican + nativeamerican + asianamerican + Hispanic + </t>
  </si>
  <si>
    <t xml:space="preserve">    raceother + kids_under5 + has_kids + non_citizen + veteran</t>
  </si>
  <si>
    <t xml:space="preserve"> </t>
  </si>
  <si>
    <t xml:space="preserve">    data = dat2)</t>
  </si>
  <si>
    <t>Residuals:</t>
  </si>
  <si>
    <t xml:space="preserve">    Min      1Q  Median      3Q     Max </t>
  </si>
  <si>
    <t xml:space="preserve">-130476  -28456   -8217   11942  597448 </t>
  </si>
  <si>
    <t>Coefficients:</t>
  </si>
  <si>
    <t xml:space="preserve">                     Estimate Std. Error t value Pr(&gt;|t|)    </t>
  </si>
  <si>
    <t>(Intercept)        -95239.644   4538.353 -20.986  &lt; 2e-16 ***</t>
  </si>
  <si>
    <t>AGE                  6383.953    235.452  27.114  &lt; 2e-16 ***</t>
  </si>
  <si>
    <t>I(AGE^2)              -69.239      2.942 -23.535  &lt; 2e-16 ***</t>
  </si>
  <si>
    <t>female             -18220.526    421.526 -43.225  &lt; 2e-16 ***</t>
  </si>
  <si>
    <t>factor(educ_indx)2   7993.546    753.200  10.613  &lt; 2e-16 ***</t>
  </si>
  <si>
    <t>factor(educ_indx)3  17012.140    808.657  21.038  &lt; 2e-16 ***</t>
  </si>
  <si>
    <t>factor(educ_indx)4  19440.127    974.961  19.939  &lt; 2e-16 ***</t>
  </si>
  <si>
    <t>factor(educ_indx)5  46239.316    761.139  60.750  &lt; 2e-16 ***</t>
  </si>
  <si>
    <t>factor(educ_indx)6  70510.593    804.709  87.623  &lt; 2e-16 ***</t>
  </si>
  <si>
    <t>africanamerican    -14731.411    523.415 -28.145  &lt; 2e-16 ***</t>
  </si>
  <si>
    <t>nativeamerican     -12540.731   3458.246  -3.626 0.000288 ***</t>
  </si>
  <si>
    <t>asianamerican      -13150.296    798.820 -16.462  &lt; 2e-16 ***</t>
  </si>
  <si>
    <t>Hispanic           -12595.083    549.227 -22.932  &lt; 2e-16 ***</t>
  </si>
  <si>
    <t>raceother           -9182.992   1347.964  -6.812 9.64e-12 ***</t>
  </si>
  <si>
    <t>kids_under5         10363.948    705.059  14.699  &lt; 2e-16 ***</t>
  </si>
  <si>
    <t xml:space="preserve">has_kids            -1438.376    516.259  -2.786 0.005335 ** </t>
  </si>
  <si>
    <t>non_citizen        -10294.368    527.386 -19.520  &lt; 2e-16 ***</t>
  </si>
  <si>
    <t xml:space="preserve">veteran             -4517.248   1563.588  -2.889 0.003865 ** </t>
  </si>
  <si>
    <t>---</t>
  </si>
  <si>
    <t>Signif. codes:  0 ‘***’ 0.001 ‘**’ 0.01 ‘*’ 0.05 ‘.’ 0.1 ‘ ’ 1</t>
  </si>
  <si>
    <t>Residual standard error: 66820 on 106867 degrees of freedom</t>
  </si>
  <si>
    <t>Multiple R-squared:  0.1706</t>
  </si>
  <si>
    <t xml:space="preserve">    Adjusted R-squared:  0.1705 </t>
  </si>
  <si>
    <t>F-statistic:  1293 on 17 and 106867 DF</t>
  </si>
  <si>
    <t xml:space="preserve">  p-value: &lt; 2.2e-16</t>
  </si>
  <si>
    <t>&gt; coeftest(regression1</t>
  </si>
  <si>
    <t xml:space="preserve"> df = Inf</t>
  </si>
  <si>
    <t xml:space="preserve"> vcov = vcovHC(regression1))</t>
  </si>
  <si>
    <t>z test of coefficients:</t>
  </si>
  <si>
    <t xml:space="preserve">                      Estimate  Std. Error  z value  Pr(&gt;|z|)    </t>
  </si>
  <si>
    <t>(Intercept)        -95239.6442   4009.8897 -23.7512 &lt; 2.2e-16 ***</t>
  </si>
  <si>
    <t>AGE                  6383.9526    214.5551  29.7544 &lt; 2.2e-16 ***</t>
  </si>
  <si>
    <t>I(AGE^2)              -69.2392      2.7236 -25.4222 &lt; 2.2e-16 ***</t>
  </si>
  <si>
    <t>female             -18220.5262    436.1212 -41.7786 &lt; 2.2e-16 ***</t>
  </si>
  <si>
    <t>factor(educ_indx)2   7993.5458    336.7235  23.7392 &lt; 2.2e-16 ***</t>
  </si>
  <si>
    <t>factor(educ_indx)3  17012.1398    421.1297  40.3964 &lt; 2.2e-16 ***</t>
  </si>
  <si>
    <t>factor(educ_indx)4  19440.1268    474.1290  41.0018 &lt; 2.2e-16 ***</t>
  </si>
  <si>
    <t>factor(educ_indx)5  46239.3159    589.1751  78.4815 &lt; 2.2e-16 ***</t>
  </si>
  <si>
    <t>factor(educ_indx)6  70510.5929    850.0464  82.9491 &lt; 2.2e-16 ***</t>
  </si>
  <si>
    <t>africanamerican    -14731.4106    357.8752 -41.1635 &lt; 2.2e-16 ***</t>
  </si>
  <si>
    <t>nativeamerican     -12540.7307   1896.2009  -6.6136 3.751e-11 ***</t>
  </si>
  <si>
    <t>asianamerican      -13150.2958    780.7096 -16.8440 &lt; 2.2e-16 ***</t>
  </si>
  <si>
    <t>Hispanic           -12595.0830    381.4332 -33.0204 &lt; 2.2e-16 ***</t>
  </si>
  <si>
    <t>raceother           -9182.9917   1042.4341  -8.8092 &lt; 2.2e-16 ***</t>
  </si>
  <si>
    <t>kids_under5         10363.9482    776.0449  13.3548 &lt; 2.2e-16 ***</t>
  </si>
  <si>
    <t xml:space="preserve">has_kids            -1438.3760    483.0543  -2.9777 0.0029045 ** </t>
  </si>
  <si>
    <t>non_citizen        -10294.3678    472.7311 -21.7764 &lt; 2.2e-16 ***</t>
  </si>
  <si>
    <t>veteran             -4517.2476   1271.1225  -3.5537 0.0003798 ***</t>
  </si>
  <si>
    <t>Estimate</t>
  </si>
  <si>
    <t>Std. Error</t>
  </si>
  <si>
    <t>z value</t>
  </si>
  <si>
    <t>Pr(&gt;|z|)</t>
  </si>
  <si>
    <t>(Intercept)</t>
  </si>
  <si>
    <t>&lt; 2.2e-16</t>
  </si>
  <si>
    <t>***</t>
  </si>
  <si>
    <t>AGE</t>
  </si>
  <si>
    <t>I(AGE^2)</t>
  </si>
  <si>
    <t>female</t>
  </si>
  <si>
    <t>factor(educ_indx)2</t>
  </si>
  <si>
    <t>factor(educ_indx)3</t>
  </si>
  <si>
    <t>factor(educ_indx)4</t>
  </si>
  <si>
    <t>factor(educ_indx)5</t>
  </si>
  <si>
    <t>factor(educ_indx)6</t>
  </si>
  <si>
    <t>africanamerican</t>
  </si>
  <si>
    <t>nativeamerican</t>
  </si>
  <si>
    <t>asianamerican</t>
  </si>
  <si>
    <t>Hispanic</t>
  </si>
  <si>
    <t>raceother</t>
  </si>
  <si>
    <t>kids_under5</t>
  </si>
  <si>
    <t>has_kids</t>
  </si>
  <si>
    <t>**</t>
  </si>
  <si>
    <t>non_citizen</t>
  </si>
  <si>
    <t>veteran</t>
  </si>
  <si>
    <t>(used Excel's "Data \ Text to Columns" to help format it)</t>
  </si>
  <si>
    <t>Intercept</t>
  </si>
  <si>
    <t>Age</t>
  </si>
  <si>
    <t>Age Squared</t>
  </si>
  <si>
    <t>Education HS diploma</t>
  </si>
  <si>
    <t>Education some college</t>
  </si>
  <si>
    <t>Education Assoc Degree</t>
  </si>
  <si>
    <t>Education 4-yr Degree</t>
  </si>
  <si>
    <t>Education Advanced Degree</t>
  </si>
  <si>
    <t>Female</t>
  </si>
  <si>
    <t>African American</t>
  </si>
  <si>
    <t>Native American</t>
  </si>
  <si>
    <t>Asian American</t>
  </si>
  <si>
    <t>Race Other</t>
  </si>
  <si>
    <t>Household has children under 5 years old</t>
  </si>
  <si>
    <t>Household has children</t>
  </si>
  <si>
    <t>Non Citizen</t>
  </si>
  <si>
    <t>Veteran</t>
  </si>
  <si>
    <t>Income from Wages modeled by:</t>
  </si>
  <si>
    <t>std error</t>
  </si>
  <si>
    <t>Predicted Wage</t>
  </si>
  <si>
    <t>Predicted</t>
  </si>
  <si>
    <t>X values</t>
  </si>
  <si>
    <t>Y-hat</t>
  </si>
  <si>
    <t>pred wage</t>
  </si>
  <si>
    <t>pred ln(wage)</t>
  </si>
  <si>
    <t>t value</t>
  </si>
  <si>
    <t>Pr(&gt;|t|)</t>
  </si>
  <si>
    <t>&lt; 2e-16</t>
  </si>
  <si>
    <t>I(AGE * female)</t>
  </si>
  <si>
    <t>I(female * AGE^2)</t>
  </si>
  <si>
    <t>age</t>
  </si>
  <si>
    <t>male pred ln wage</t>
  </si>
  <si>
    <t>fem pred log wage</t>
  </si>
  <si>
    <t>fem</t>
  </si>
  <si>
    <t>intercept</t>
  </si>
  <si>
    <t>slope</t>
  </si>
  <si>
    <t>sqr</t>
  </si>
  <si>
    <t>male pred wage</t>
  </si>
  <si>
    <t>fem pred wage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</si>
</sst>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0.0000"/>
    <numFmt numFmtId="168" formatCode="0.00000"/>
  </numFmts>
  <fonts count="4" x14ac:knownFonts="1">
    <font>
      <sz val="11"/>
      <color theme="1"/>
      <name val="Corbel"/>
      <family val="2"/>
    </font>
    <font>
      <b/>
      <sz val="11"/>
      <color theme="1"/>
      <name val="Corbel"/>
      <family val="2"/>
    </font>
    <font>
      <i/>
      <sz val="9"/>
      <color theme="1"/>
      <name val="Corbel"/>
      <family val="2"/>
    </font>
    <font>
      <sz val="9"/>
      <color theme="1"/>
      <name val="Corbe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1" fontId="0" fillId="0" borderId="0" xfId="0" applyNumberFormat="1"/>
    <xf numFmtId="0" fontId="1" fillId="0" borderId="0" xfId="0" applyFont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167" fontId="0" fillId="0" borderId="0" xfId="0" applyNumberFormat="1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'predicted values'!$H$3:$H$9</c:f>
              <c:numCache>
                <c:formatCode>General</c:formatCode>
                <c:ptCount val="7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</c:numCache>
            </c:numRef>
          </c:xVal>
          <c:yVal>
            <c:numRef>
              <c:f>'predicted values'!$I$3:$I$9</c:f>
              <c:numCache>
                <c:formatCode>General</c:formatCode>
                <c:ptCount val="7"/>
                <c:pt idx="0">
                  <c:v>21084.670800000007</c:v>
                </c:pt>
                <c:pt idx="1">
                  <c:v>33963.653799999985</c:v>
                </c:pt>
                <c:pt idx="2">
                  <c:v>43380.676800000001</c:v>
                </c:pt>
                <c:pt idx="3">
                  <c:v>49335.73980000001</c:v>
                </c:pt>
                <c:pt idx="4">
                  <c:v>51828.842799999984</c:v>
                </c:pt>
                <c:pt idx="5">
                  <c:v>50859.985800000024</c:v>
                </c:pt>
                <c:pt idx="6">
                  <c:v>46429.168800000014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923744"/>
        <c:axId val="385922064"/>
      </c:scatterChart>
      <c:valAx>
        <c:axId val="385923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922064"/>
        <c:crosses val="autoZero"/>
        <c:crossBetween val="midCat"/>
      </c:valAx>
      <c:valAx>
        <c:axId val="38592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923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'm-f wage age profiles'!$J$11</c:f>
              <c:strCache>
                <c:ptCount val="1"/>
                <c:pt idx="0">
                  <c:v>male pred wage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'm-f wage age profiles'!$I$12:$I$18</c:f>
              <c:numCache>
                <c:formatCode>General</c:formatCode>
                <c:ptCount val="7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</c:numCache>
            </c:numRef>
          </c:xVal>
          <c:yVal>
            <c:numRef>
              <c:f>'m-f wage age profiles'!$J$12:$J$18</c:f>
              <c:numCache>
                <c:formatCode>General</c:formatCode>
                <c:ptCount val="7"/>
                <c:pt idx="0">
                  <c:v>15611.295472869673</c:v>
                </c:pt>
                <c:pt idx="1">
                  <c:v>19862.722245835113</c:v>
                </c:pt>
                <c:pt idx="2">
                  <c:v>23579.901575131087</c:v>
                </c:pt>
                <c:pt idx="3">
                  <c:v>26118.522083656779</c:v>
                </c:pt>
                <c:pt idx="4">
                  <c:v>26993.462876863163</c:v>
                </c:pt>
                <c:pt idx="5">
                  <c:v>26029.869902681563</c:v>
                </c:pt>
                <c:pt idx="6">
                  <c:v>23420.102178129862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'm-f wage age profiles'!$K$11</c:f>
              <c:strCache>
                <c:ptCount val="1"/>
                <c:pt idx="0">
                  <c:v>fem pred wage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'm-f wage age profiles'!$I$12:$I$18</c:f>
              <c:numCache>
                <c:formatCode>General</c:formatCode>
                <c:ptCount val="7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</c:numCache>
            </c:numRef>
          </c:xVal>
          <c:yVal>
            <c:numRef>
              <c:f>'m-f wage age profiles'!$K$12:$K$18</c:f>
              <c:numCache>
                <c:formatCode>General</c:formatCode>
                <c:ptCount val="7"/>
                <c:pt idx="0">
                  <c:v>12507.546986233541</c:v>
                </c:pt>
                <c:pt idx="1">
                  <c:v>14952.443346300275</c:v>
                </c:pt>
                <c:pt idx="2">
                  <c:v>17113.236373619497</c:v>
                </c:pt>
                <c:pt idx="3">
                  <c:v>18751.330708495752</c:v>
                </c:pt>
                <c:pt idx="4">
                  <c:v>19670.345971136918</c:v>
                </c:pt>
                <c:pt idx="5">
                  <c:v>19754.764860686733</c:v>
                </c:pt>
                <c:pt idx="6">
                  <c:v>18993.792609389973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296528"/>
        <c:axId val="322295408"/>
      </c:scatterChart>
      <c:valAx>
        <c:axId val="322296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295408"/>
        <c:crosses val="autoZero"/>
        <c:crossBetween val="midCat"/>
      </c:valAx>
      <c:valAx>
        <c:axId val="3222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296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0</xdr:row>
      <xdr:rowOff>104775</xdr:rowOff>
    </xdr:from>
    <xdr:to>
      <xdr:col>16</xdr:col>
      <xdr:colOff>114300</xdr:colOff>
      <xdr:row>14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6</xdr:row>
      <xdr:rowOff>180975</xdr:rowOff>
    </xdr:from>
    <xdr:to>
      <xdr:col>8</xdr:col>
      <xdr:colOff>638175</xdr:colOff>
      <xdr:row>21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opLeftCell="A41" workbookViewId="0">
      <selection activeCell="A43" sqref="A43"/>
    </sheetView>
  </sheetViews>
  <sheetFormatPr defaultRowHeight="15" x14ac:dyDescent="0.25"/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</row>
    <row r="7" spans="1:2" x14ac:dyDescent="0.25">
      <c r="A7" t="s">
        <v>6</v>
      </c>
    </row>
    <row r="8" spans="1:2" x14ac:dyDescent="0.25">
      <c r="A8" t="s">
        <v>7</v>
      </c>
    </row>
    <row r="9" spans="1:2" x14ac:dyDescent="0.25">
      <c r="A9" t="s">
        <v>8</v>
      </c>
    </row>
    <row r="11" spans="1:2" x14ac:dyDescent="0.25">
      <c r="A11" t="s">
        <v>9</v>
      </c>
    </row>
    <row r="12" spans="1:2" x14ac:dyDescent="0.25">
      <c r="A12" t="s">
        <v>10</v>
      </c>
    </row>
    <row r="13" spans="1:2" x14ac:dyDescent="0.25">
      <c r="A13" t="s">
        <v>11</v>
      </c>
    </row>
    <row r="14" spans="1:2" x14ac:dyDescent="0.25">
      <c r="A14" t="s">
        <v>12</v>
      </c>
    </row>
    <row r="15" spans="1:2" x14ac:dyDescent="0.25">
      <c r="A15" t="s">
        <v>13</v>
      </c>
    </row>
    <row r="16" spans="1:2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4" spans="1:3" x14ac:dyDescent="0.25">
      <c r="A34" t="s">
        <v>31</v>
      </c>
    </row>
    <row r="35" spans="1:3" x14ac:dyDescent="0.25">
      <c r="A35" t="s">
        <v>32</v>
      </c>
      <c r="B35" t="s">
        <v>33</v>
      </c>
    </row>
    <row r="36" spans="1:3" x14ac:dyDescent="0.25">
      <c r="A36" t="s">
        <v>34</v>
      </c>
      <c r="B36" t="s">
        <v>35</v>
      </c>
    </row>
    <row r="38" spans="1:3" x14ac:dyDescent="0.25">
      <c r="A38" t="s">
        <v>36</v>
      </c>
      <c r="B38" t="s">
        <v>37</v>
      </c>
      <c r="C38" t="s">
        <v>38</v>
      </c>
    </row>
    <row r="40" spans="1:3" x14ac:dyDescent="0.25">
      <c r="A40" t="s">
        <v>39</v>
      </c>
    </row>
    <row r="42" spans="1:3" x14ac:dyDescent="0.25">
      <c r="A42" t="s">
        <v>40</v>
      </c>
    </row>
    <row r="43" spans="1:3" x14ac:dyDescent="0.25">
      <c r="A43" t="s">
        <v>41</v>
      </c>
    </row>
    <row r="44" spans="1:3" x14ac:dyDescent="0.25">
      <c r="A44" t="s">
        <v>42</v>
      </c>
    </row>
    <row r="45" spans="1:3" x14ac:dyDescent="0.25">
      <c r="A45" t="s">
        <v>43</v>
      </c>
    </row>
    <row r="46" spans="1:3" x14ac:dyDescent="0.25">
      <c r="A46" t="s">
        <v>44</v>
      </c>
    </row>
    <row r="47" spans="1:3" x14ac:dyDescent="0.25">
      <c r="A47" t="s">
        <v>45</v>
      </c>
    </row>
    <row r="48" spans="1:3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29</v>
      </c>
    </row>
    <row r="62" spans="1:1" x14ac:dyDescent="0.25">
      <c r="A62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" sqref="A2"/>
    </sheetView>
  </sheetViews>
  <sheetFormatPr defaultRowHeight="15" x14ac:dyDescent="0.25"/>
  <sheetData>
    <row r="1" spans="1:6" x14ac:dyDescent="0.25">
      <c r="A1" s="2" t="s">
        <v>102</v>
      </c>
    </row>
    <row r="2" spans="1:6" x14ac:dyDescent="0.25">
      <c r="A2" t="s">
        <v>84</v>
      </c>
    </row>
    <row r="3" spans="1:6" x14ac:dyDescent="0.25">
      <c r="B3" t="s">
        <v>59</v>
      </c>
      <c r="C3" t="s">
        <v>60</v>
      </c>
      <c r="D3" t="s">
        <v>61</v>
      </c>
      <c r="E3" t="s">
        <v>62</v>
      </c>
    </row>
    <row r="4" spans="1:6" x14ac:dyDescent="0.25">
      <c r="A4" t="s">
        <v>85</v>
      </c>
      <c r="B4">
        <v>-95239.644199999995</v>
      </c>
      <c r="C4">
        <v>4009.8897000000002</v>
      </c>
      <c r="D4">
        <v>-23.751200000000001</v>
      </c>
      <c r="E4" t="s">
        <v>64</v>
      </c>
      <c r="F4" t="s">
        <v>65</v>
      </c>
    </row>
    <row r="5" spans="1:6" x14ac:dyDescent="0.25">
      <c r="A5" t="s">
        <v>86</v>
      </c>
      <c r="B5">
        <v>6383.9525999999996</v>
      </c>
      <c r="C5">
        <v>214.55510000000001</v>
      </c>
      <c r="D5">
        <v>29.7544</v>
      </c>
      <c r="E5" t="s">
        <v>64</v>
      </c>
      <c r="F5" t="s">
        <v>65</v>
      </c>
    </row>
    <row r="6" spans="1:6" x14ac:dyDescent="0.25">
      <c r="A6" t="s">
        <v>87</v>
      </c>
      <c r="B6">
        <v>-69.239199999999997</v>
      </c>
      <c r="C6">
        <v>2.7235999999999998</v>
      </c>
      <c r="D6">
        <v>-25.4222</v>
      </c>
      <c r="E6" t="s">
        <v>64</v>
      </c>
      <c r="F6" t="s">
        <v>65</v>
      </c>
    </row>
    <row r="7" spans="1:6" x14ac:dyDescent="0.25">
      <c r="A7" t="s">
        <v>93</v>
      </c>
      <c r="B7">
        <v>-18220.5262</v>
      </c>
      <c r="C7">
        <v>436.12119999999999</v>
      </c>
      <c r="D7">
        <v>-41.778599999999997</v>
      </c>
      <c r="E7" t="s">
        <v>64</v>
      </c>
      <c r="F7" t="s">
        <v>65</v>
      </c>
    </row>
    <row r="8" spans="1:6" x14ac:dyDescent="0.25">
      <c r="A8" t="s">
        <v>88</v>
      </c>
      <c r="B8">
        <v>7993.5457999999999</v>
      </c>
      <c r="C8">
        <v>336.7235</v>
      </c>
      <c r="D8">
        <v>23.7392</v>
      </c>
      <c r="E8" t="s">
        <v>64</v>
      </c>
      <c r="F8" t="s">
        <v>65</v>
      </c>
    </row>
    <row r="9" spans="1:6" x14ac:dyDescent="0.25">
      <c r="A9" t="s">
        <v>89</v>
      </c>
      <c r="B9">
        <v>17012.139800000001</v>
      </c>
      <c r="C9">
        <v>421.12970000000001</v>
      </c>
      <c r="D9">
        <v>40.3964</v>
      </c>
      <c r="E9" t="s">
        <v>64</v>
      </c>
      <c r="F9" t="s">
        <v>65</v>
      </c>
    </row>
    <row r="10" spans="1:6" x14ac:dyDescent="0.25">
      <c r="A10" t="s">
        <v>90</v>
      </c>
      <c r="B10">
        <v>19440.126799999998</v>
      </c>
      <c r="C10">
        <v>474.12900000000002</v>
      </c>
      <c r="D10">
        <v>41.001800000000003</v>
      </c>
      <c r="E10" t="s">
        <v>64</v>
      </c>
      <c r="F10" t="s">
        <v>65</v>
      </c>
    </row>
    <row r="11" spans="1:6" x14ac:dyDescent="0.25">
      <c r="A11" t="s">
        <v>91</v>
      </c>
      <c r="B11">
        <v>46239.315900000001</v>
      </c>
      <c r="C11">
        <v>589.17510000000004</v>
      </c>
      <c r="D11">
        <v>78.481499999999997</v>
      </c>
      <c r="E11" t="s">
        <v>64</v>
      </c>
      <c r="F11" t="s">
        <v>65</v>
      </c>
    </row>
    <row r="12" spans="1:6" x14ac:dyDescent="0.25">
      <c r="A12" t="s">
        <v>92</v>
      </c>
      <c r="B12">
        <v>70510.592900000003</v>
      </c>
      <c r="C12">
        <v>850.04639999999995</v>
      </c>
      <c r="D12">
        <v>82.949100000000001</v>
      </c>
      <c r="E12" t="s">
        <v>64</v>
      </c>
      <c r="F12" t="s">
        <v>65</v>
      </c>
    </row>
    <row r="13" spans="1:6" x14ac:dyDescent="0.25">
      <c r="A13" t="s">
        <v>94</v>
      </c>
      <c r="B13">
        <v>-14731.410599999999</v>
      </c>
      <c r="C13">
        <v>357.87520000000001</v>
      </c>
      <c r="D13">
        <v>-41.163499999999999</v>
      </c>
      <c r="E13" t="s">
        <v>64</v>
      </c>
      <c r="F13" t="s">
        <v>65</v>
      </c>
    </row>
    <row r="14" spans="1:6" x14ac:dyDescent="0.25">
      <c r="A14" t="s">
        <v>95</v>
      </c>
      <c r="B14">
        <v>-12540.7307</v>
      </c>
      <c r="C14">
        <v>1896.2009</v>
      </c>
      <c r="D14">
        <v>-6.6135999999999999</v>
      </c>
      <c r="E14" s="1">
        <v>3.7510000000000002E-11</v>
      </c>
      <c r="F14" t="s">
        <v>65</v>
      </c>
    </row>
    <row r="15" spans="1:6" x14ac:dyDescent="0.25">
      <c r="A15" t="s">
        <v>96</v>
      </c>
      <c r="B15">
        <v>-13150.2958</v>
      </c>
      <c r="C15">
        <v>780.70960000000002</v>
      </c>
      <c r="D15">
        <v>-16.844000000000001</v>
      </c>
      <c r="E15" t="s">
        <v>64</v>
      </c>
      <c r="F15" t="s">
        <v>65</v>
      </c>
    </row>
    <row r="16" spans="1:6" x14ac:dyDescent="0.25">
      <c r="A16" t="s">
        <v>77</v>
      </c>
      <c r="B16">
        <v>-12595.083000000001</v>
      </c>
      <c r="C16">
        <v>381.4332</v>
      </c>
      <c r="D16">
        <v>-33.020400000000002</v>
      </c>
      <c r="E16" t="s">
        <v>64</v>
      </c>
      <c r="F16" t="s">
        <v>65</v>
      </c>
    </row>
    <row r="17" spans="1:6" x14ac:dyDescent="0.25">
      <c r="A17" t="s">
        <v>97</v>
      </c>
      <c r="B17">
        <v>-9182.9917000000005</v>
      </c>
      <c r="C17">
        <v>1042.4340999999999</v>
      </c>
      <c r="D17">
        <v>-8.8092000000000006</v>
      </c>
      <c r="E17" t="s">
        <v>64</v>
      </c>
      <c r="F17" t="s">
        <v>65</v>
      </c>
    </row>
    <row r="18" spans="1:6" x14ac:dyDescent="0.25">
      <c r="A18" t="s">
        <v>98</v>
      </c>
      <c r="B18">
        <v>10363.948200000001</v>
      </c>
      <c r="C18">
        <v>776.04489999999998</v>
      </c>
      <c r="D18">
        <v>13.354799999999999</v>
      </c>
      <c r="E18" t="s">
        <v>64</v>
      </c>
      <c r="F18" t="s">
        <v>65</v>
      </c>
    </row>
    <row r="19" spans="1:6" x14ac:dyDescent="0.25">
      <c r="A19" t="s">
        <v>99</v>
      </c>
      <c r="B19">
        <v>-1438.376</v>
      </c>
      <c r="C19">
        <v>483.05430000000001</v>
      </c>
      <c r="D19">
        <v>-2.9777</v>
      </c>
      <c r="E19">
        <v>2.9045E-3</v>
      </c>
      <c r="F19" t="s">
        <v>81</v>
      </c>
    </row>
    <row r="20" spans="1:6" x14ac:dyDescent="0.25">
      <c r="A20" t="s">
        <v>100</v>
      </c>
      <c r="B20">
        <v>-10294.3678</v>
      </c>
      <c r="C20">
        <v>472.73110000000003</v>
      </c>
      <c r="D20">
        <v>-21.776399999999999</v>
      </c>
      <c r="E20" t="s">
        <v>64</v>
      </c>
      <c r="F20" t="s">
        <v>65</v>
      </c>
    </row>
    <row r="21" spans="1:6" x14ac:dyDescent="0.25">
      <c r="A21" t="s">
        <v>101</v>
      </c>
      <c r="B21">
        <v>-4517.2475999999997</v>
      </c>
      <c r="C21">
        <v>1271.1224999999999</v>
      </c>
      <c r="D21">
        <v>-3.5537000000000001</v>
      </c>
      <c r="E21">
        <v>3.7980000000000002E-4</v>
      </c>
      <c r="F21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workbookViewId="0">
      <selection activeCell="C6" sqref="C6"/>
    </sheetView>
  </sheetViews>
  <sheetFormatPr defaultRowHeight="15" x14ac:dyDescent="0.25"/>
  <cols>
    <col min="1" max="1" width="4.125" customWidth="1"/>
    <col min="2" max="2" width="23.25" customWidth="1"/>
    <col min="3" max="3" width="9" style="3"/>
    <col min="4" max="4" width="4.375" style="7" customWidth="1"/>
    <col min="5" max="6" width="9" style="3"/>
  </cols>
  <sheetData>
    <row r="1" spans="2:6" x14ac:dyDescent="0.25">
      <c r="B1" s="2" t="s">
        <v>102</v>
      </c>
    </row>
    <row r="2" spans="2:6" x14ac:dyDescent="0.25">
      <c r="C2" s="3" t="s">
        <v>59</v>
      </c>
      <c r="D2" s="8"/>
      <c r="E2"/>
      <c r="F2"/>
    </row>
    <row r="3" spans="2:6" x14ac:dyDescent="0.25">
      <c r="C3" s="5" t="s">
        <v>103</v>
      </c>
      <c r="D3" s="8"/>
      <c r="E3"/>
      <c r="F3"/>
    </row>
    <row r="4" spans="2:6" x14ac:dyDescent="0.25">
      <c r="B4" t="s">
        <v>86</v>
      </c>
      <c r="C4" s="4">
        <v>6383.9525999999996</v>
      </c>
      <c r="D4" s="8" t="s">
        <v>65</v>
      </c>
      <c r="E4"/>
      <c r="F4"/>
    </row>
    <row r="5" spans="2:6" x14ac:dyDescent="0.25">
      <c r="C5" s="6">
        <v>214.55510000000001</v>
      </c>
      <c r="D5" s="8"/>
      <c r="E5"/>
      <c r="F5"/>
    </row>
    <row r="6" spans="2:6" x14ac:dyDescent="0.25">
      <c r="B6" t="s">
        <v>87</v>
      </c>
      <c r="C6" s="4">
        <v>-69.239199999999997</v>
      </c>
      <c r="D6" s="8" t="s">
        <v>65</v>
      </c>
      <c r="E6"/>
      <c r="F6"/>
    </row>
    <row r="7" spans="2:6" x14ac:dyDescent="0.25">
      <c r="C7" s="6">
        <v>2.7235999999999998</v>
      </c>
      <c r="D7" s="8"/>
      <c r="E7"/>
      <c r="F7"/>
    </row>
    <row r="8" spans="2:6" x14ac:dyDescent="0.25">
      <c r="B8" t="s">
        <v>93</v>
      </c>
      <c r="C8" s="4">
        <v>-18220.5262</v>
      </c>
      <c r="D8" s="8" t="s">
        <v>65</v>
      </c>
      <c r="E8"/>
      <c r="F8"/>
    </row>
    <row r="9" spans="2:6" x14ac:dyDescent="0.25">
      <c r="C9" s="6">
        <v>436.12119999999999</v>
      </c>
      <c r="D9" s="8"/>
      <c r="E9"/>
      <c r="F9"/>
    </row>
    <row r="10" spans="2:6" x14ac:dyDescent="0.25">
      <c r="B10" t="s">
        <v>88</v>
      </c>
      <c r="C10" s="4">
        <v>7993.5457999999999</v>
      </c>
      <c r="D10" s="8" t="s">
        <v>65</v>
      </c>
      <c r="E10"/>
      <c r="F10"/>
    </row>
    <row r="11" spans="2:6" x14ac:dyDescent="0.25">
      <c r="C11" s="6">
        <v>336.7235</v>
      </c>
      <c r="D11" s="8"/>
      <c r="E11"/>
      <c r="F11"/>
    </row>
    <row r="12" spans="2:6" x14ac:dyDescent="0.25">
      <c r="B12" t="s">
        <v>89</v>
      </c>
      <c r="C12" s="4">
        <v>17012.139800000001</v>
      </c>
      <c r="D12" s="8" t="s">
        <v>65</v>
      </c>
      <c r="E12"/>
      <c r="F12"/>
    </row>
    <row r="13" spans="2:6" x14ac:dyDescent="0.25">
      <c r="C13" s="6">
        <v>421.12970000000001</v>
      </c>
      <c r="D13" s="8"/>
      <c r="E13"/>
      <c r="F13"/>
    </row>
    <row r="14" spans="2:6" x14ac:dyDescent="0.25">
      <c r="B14" t="s">
        <v>90</v>
      </c>
      <c r="C14" s="4">
        <v>19440.126799999998</v>
      </c>
      <c r="D14" s="8" t="s">
        <v>65</v>
      </c>
      <c r="E14"/>
      <c r="F14"/>
    </row>
    <row r="15" spans="2:6" x14ac:dyDescent="0.25">
      <c r="C15" s="6">
        <v>474.12900000000002</v>
      </c>
      <c r="D15" s="8"/>
      <c r="E15"/>
      <c r="F15"/>
    </row>
    <row r="16" spans="2:6" x14ac:dyDescent="0.25">
      <c r="B16" t="s">
        <v>91</v>
      </c>
      <c r="C16" s="4">
        <v>46239.315900000001</v>
      </c>
      <c r="D16" s="8" t="s">
        <v>65</v>
      </c>
      <c r="E16"/>
      <c r="F16"/>
    </row>
    <row r="17" spans="2:6" x14ac:dyDescent="0.25">
      <c r="C17" s="6">
        <v>589.17510000000004</v>
      </c>
      <c r="D17" s="8"/>
      <c r="E17"/>
      <c r="F17"/>
    </row>
    <row r="18" spans="2:6" x14ac:dyDescent="0.25">
      <c r="B18" t="s">
        <v>92</v>
      </c>
      <c r="C18" s="4">
        <v>70510.592900000003</v>
      </c>
      <c r="D18" s="8" t="s">
        <v>65</v>
      </c>
      <c r="E18"/>
      <c r="F18"/>
    </row>
    <row r="19" spans="2:6" x14ac:dyDescent="0.25">
      <c r="C19" s="6">
        <v>850.04639999999995</v>
      </c>
      <c r="D19" s="8"/>
      <c r="E19"/>
      <c r="F19"/>
    </row>
    <row r="20" spans="2:6" x14ac:dyDescent="0.25">
      <c r="B20" t="s">
        <v>94</v>
      </c>
      <c r="C20" s="4">
        <v>-14731.410599999999</v>
      </c>
      <c r="D20" s="8" t="s">
        <v>65</v>
      </c>
      <c r="E20"/>
      <c r="F20"/>
    </row>
    <row r="21" spans="2:6" x14ac:dyDescent="0.25">
      <c r="C21" s="6">
        <v>357.87520000000001</v>
      </c>
      <c r="D21" s="8"/>
      <c r="E21"/>
      <c r="F21"/>
    </row>
    <row r="22" spans="2:6" x14ac:dyDescent="0.25">
      <c r="B22" t="s">
        <v>95</v>
      </c>
      <c r="C22" s="4">
        <v>-12540.7307</v>
      </c>
      <c r="D22" s="8" t="s">
        <v>65</v>
      </c>
      <c r="E22"/>
      <c r="F22"/>
    </row>
    <row r="23" spans="2:6" x14ac:dyDescent="0.25">
      <c r="C23" s="6">
        <v>1896.2009</v>
      </c>
      <c r="D23" s="8"/>
      <c r="E23"/>
      <c r="F23"/>
    </row>
    <row r="24" spans="2:6" x14ac:dyDescent="0.25">
      <c r="B24" t="s">
        <v>96</v>
      </c>
      <c r="C24" s="4">
        <v>-13150.2958</v>
      </c>
      <c r="D24" s="8" t="s">
        <v>65</v>
      </c>
      <c r="E24"/>
      <c r="F24"/>
    </row>
    <row r="25" spans="2:6" x14ac:dyDescent="0.25">
      <c r="C25" s="6">
        <v>780.70960000000002</v>
      </c>
      <c r="D25" s="8"/>
      <c r="E25"/>
      <c r="F25"/>
    </row>
    <row r="26" spans="2:6" x14ac:dyDescent="0.25">
      <c r="B26" t="s">
        <v>77</v>
      </c>
      <c r="C26" s="4">
        <v>-12595.083000000001</v>
      </c>
      <c r="D26" s="8" t="s">
        <v>65</v>
      </c>
      <c r="E26"/>
      <c r="F26"/>
    </row>
    <row r="27" spans="2:6" x14ac:dyDescent="0.25">
      <c r="C27" s="6">
        <v>381.4332</v>
      </c>
      <c r="D27" s="8"/>
      <c r="E27"/>
      <c r="F27"/>
    </row>
    <row r="28" spans="2:6" x14ac:dyDescent="0.25">
      <c r="B28" t="s">
        <v>97</v>
      </c>
      <c r="C28" s="4">
        <v>-9182.9917000000005</v>
      </c>
      <c r="D28" s="8" t="s">
        <v>65</v>
      </c>
      <c r="E28"/>
      <c r="F28"/>
    </row>
    <row r="29" spans="2:6" x14ac:dyDescent="0.25">
      <c r="C29" s="6">
        <v>1042.4340999999999</v>
      </c>
      <c r="D29" s="8"/>
      <c r="E29"/>
      <c r="F29"/>
    </row>
    <row r="30" spans="2:6" x14ac:dyDescent="0.25">
      <c r="B30" t="s">
        <v>98</v>
      </c>
      <c r="C30" s="4">
        <v>10363.948200000001</v>
      </c>
      <c r="D30" s="8" t="s">
        <v>65</v>
      </c>
      <c r="E30"/>
      <c r="F30"/>
    </row>
    <row r="31" spans="2:6" x14ac:dyDescent="0.25">
      <c r="C31" s="6">
        <v>776.04489999999998</v>
      </c>
      <c r="D31" s="8"/>
      <c r="E31"/>
      <c r="F31"/>
    </row>
    <row r="32" spans="2:6" x14ac:dyDescent="0.25">
      <c r="B32" t="s">
        <v>99</v>
      </c>
      <c r="C32" s="4">
        <v>-1438.376</v>
      </c>
      <c r="D32" s="8" t="s">
        <v>81</v>
      </c>
      <c r="E32"/>
      <c r="F32"/>
    </row>
    <row r="33" spans="2:6" x14ac:dyDescent="0.25">
      <c r="C33" s="6">
        <v>483.05430000000001</v>
      </c>
      <c r="D33" s="8"/>
      <c r="E33"/>
      <c r="F33"/>
    </row>
    <row r="34" spans="2:6" x14ac:dyDescent="0.25">
      <c r="B34" t="s">
        <v>100</v>
      </c>
      <c r="C34" s="4">
        <v>-10294.3678</v>
      </c>
      <c r="D34" s="8" t="s">
        <v>65</v>
      </c>
      <c r="E34"/>
      <c r="F34"/>
    </row>
    <row r="35" spans="2:6" x14ac:dyDescent="0.25">
      <c r="C35" s="6">
        <v>472.73110000000003</v>
      </c>
      <c r="D35" s="8"/>
      <c r="E35"/>
      <c r="F35"/>
    </row>
    <row r="36" spans="2:6" x14ac:dyDescent="0.25">
      <c r="B36" t="s">
        <v>101</v>
      </c>
      <c r="C36" s="4">
        <v>-4517.2475999999997</v>
      </c>
      <c r="D36" s="8" t="s">
        <v>65</v>
      </c>
      <c r="E36"/>
      <c r="F36"/>
    </row>
    <row r="37" spans="2:6" x14ac:dyDescent="0.25">
      <c r="C37" s="6">
        <v>1271.1224999999999</v>
      </c>
      <c r="D37" s="8"/>
      <c r="E37"/>
      <c r="F37"/>
    </row>
    <row r="38" spans="2:6" x14ac:dyDescent="0.25">
      <c r="B38" t="s">
        <v>85</v>
      </c>
      <c r="C38" s="4">
        <v>-95239.644199999995</v>
      </c>
      <c r="D38" s="8" t="s">
        <v>65</v>
      </c>
      <c r="E38"/>
      <c r="F38"/>
    </row>
    <row r="39" spans="2:6" x14ac:dyDescent="0.25">
      <c r="C39" s="6">
        <v>4009.8897000000002</v>
      </c>
      <c r="F39"/>
    </row>
  </sheetData>
  <sortState ref="A5:G41">
    <sortCondition ref="A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E1" workbookViewId="0">
      <selection activeCell="H9" sqref="H9"/>
    </sheetView>
  </sheetViews>
  <sheetFormatPr defaultRowHeight="15" x14ac:dyDescent="0.25"/>
  <cols>
    <col min="1" max="1" width="15.375" customWidth="1"/>
  </cols>
  <sheetData>
    <row r="1" spans="1:9" x14ac:dyDescent="0.25">
      <c r="D1" s="9" t="s">
        <v>105</v>
      </c>
      <c r="E1" s="9"/>
    </row>
    <row r="2" spans="1:9" x14ac:dyDescent="0.25">
      <c r="B2" t="s">
        <v>59</v>
      </c>
      <c r="D2" t="s">
        <v>106</v>
      </c>
      <c r="E2" t="s">
        <v>107</v>
      </c>
      <c r="H2" t="s">
        <v>86</v>
      </c>
      <c r="I2" t="s">
        <v>104</v>
      </c>
    </row>
    <row r="3" spans="1:9" x14ac:dyDescent="0.25">
      <c r="A3" t="s">
        <v>85</v>
      </c>
      <c r="B3">
        <v>-95239.644199999995</v>
      </c>
      <c r="D3">
        <v>1</v>
      </c>
      <c r="E3">
        <f>D3*B3</f>
        <v>-95239.644199999995</v>
      </c>
      <c r="H3">
        <v>25</v>
      </c>
      <c r="I3">
        <f>B$3+(B$4*H3)+(B$5*H3^2)</f>
        <v>21084.670800000007</v>
      </c>
    </row>
    <row r="4" spans="1:9" x14ac:dyDescent="0.25">
      <c r="A4" t="s">
        <v>86</v>
      </c>
      <c r="B4">
        <v>6383.9525999999996</v>
      </c>
      <c r="D4">
        <v>30</v>
      </c>
      <c r="E4">
        <f t="shared" ref="E4:E20" si="0">D4*B4</f>
        <v>191518.57799999998</v>
      </c>
      <c r="H4">
        <v>30</v>
      </c>
      <c r="I4">
        <f t="shared" ref="I4:I9" si="1">B$3+(B$4*H4)+(B$5*H4^2)</f>
        <v>33963.653799999985</v>
      </c>
    </row>
    <row r="5" spans="1:9" x14ac:dyDescent="0.25">
      <c r="A5" t="s">
        <v>87</v>
      </c>
      <c r="B5">
        <v>-69.239199999999997</v>
      </c>
      <c r="D5">
        <f>D4^2</f>
        <v>900</v>
      </c>
      <c r="E5">
        <f t="shared" si="0"/>
        <v>-62315.28</v>
      </c>
      <c r="H5">
        <v>35</v>
      </c>
      <c r="I5">
        <f t="shared" si="1"/>
        <v>43380.676800000001</v>
      </c>
    </row>
    <row r="6" spans="1:9" x14ac:dyDescent="0.25">
      <c r="A6" t="s">
        <v>93</v>
      </c>
      <c r="B6">
        <v>-18220.5262</v>
      </c>
      <c r="D6">
        <v>1</v>
      </c>
      <c r="E6">
        <f t="shared" si="0"/>
        <v>-18220.5262</v>
      </c>
      <c r="H6">
        <v>40</v>
      </c>
      <c r="I6">
        <f t="shared" si="1"/>
        <v>49335.73980000001</v>
      </c>
    </row>
    <row r="7" spans="1:9" x14ac:dyDescent="0.25">
      <c r="A7" t="s">
        <v>88</v>
      </c>
      <c r="B7">
        <v>7993.5457999999999</v>
      </c>
      <c r="D7">
        <v>0</v>
      </c>
      <c r="E7">
        <f t="shared" si="0"/>
        <v>0</v>
      </c>
      <c r="H7">
        <v>45</v>
      </c>
      <c r="I7">
        <f t="shared" si="1"/>
        <v>51828.842799999984</v>
      </c>
    </row>
    <row r="8" spans="1:9" x14ac:dyDescent="0.25">
      <c r="A8" t="s">
        <v>89</v>
      </c>
      <c r="B8">
        <v>17012.139800000001</v>
      </c>
      <c r="D8">
        <v>0</v>
      </c>
      <c r="E8">
        <f t="shared" si="0"/>
        <v>0</v>
      </c>
      <c r="H8">
        <v>50</v>
      </c>
      <c r="I8">
        <f t="shared" si="1"/>
        <v>50859.985800000024</v>
      </c>
    </row>
    <row r="9" spans="1:9" x14ac:dyDescent="0.25">
      <c r="A9" t="s">
        <v>90</v>
      </c>
      <c r="B9">
        <v>19440.126799999998</v>
      </c>
      <c r="D9">
        <v>0</v>
      </c>
      <c r="E9">
        <f t="shared" si="0"/>
        <v>0</v>
      </c>
      <c r="H9">
        <v>55</v>
      </c>
      <c r="I9">
        <f t="shared" si="1"/>
        <v>46429.168800000014</v>
      </c>
    </row>
    <row r="10" spans="1:9" x14ac:dyDescent="0.25">
      <c r="A10" t="s">
        <v>91</v>
      </c>
      <c r="B10">
        <v>46239.315900000001</v>
      </c>
      <c r="D10">
        <v>0</v>
      </c>
      <c r="E10">
        <f t="shared" si="0"/>
        <v>0</v>
      </c>
    </row>
    <row r="11" spans="1:9" x14ac:dyDescent="0.25">
      <c r="A11" t="s">
        <v>92</v>
      </c>
      <c r="B11">
        <v>70510.592900000003</v>
      </c>
      <c r="D11">
        <v>1</v>
      </c>
      <c r="E11">
        <f t="shared" si="0"/>
        <v>70510.592900000003</v>
      </c>
    </row>
    <row r="12" spans="1:9" x14ac:dyDescent="0.25">
      <c r="A12" t="s">
        <v>94</v>
      </c>
      <c r="B12">
        <v>-14731.410599999999</v>
      </c>
      <c r="D12">
        <v>1</v>
      </c>
      <c r="E12">
        <f t="shared" si="0"/>
        <v>-14731.410599999999</v>
      </c>
    </row>
    <row r="13" spans="1:9" x14ac:dyDescent="0.25">
      <c r="A13" t="s">
        <v>95</v>
      </c>
      <c r="B13">
        <v>-12540.7307</v>
      </c>
      <c r="D13">
        <v>0</v>
      </c>
      <c r="E13">
        <f t="shared" si="0"/>
        <v>0</v>
      </c>
    </row>
    <row r="14" spans="1:9" x14ac:dyDescent="0.25">
      <c r="A14" t="s">
        <v>96</v>
      </c>
      <c r="B14">
        <v>-13150.2958</v>
      </c>
      <c r="D14">
        <v>0</v>
      </c>
      <c r="E14">
        <f t="shared" si="0"/>
        <v>0</v>
      </c>
    </row>
    <row r="15" spans="1:9" x14ac:dyDescent="0.25">
      <c r="A15" t="s">
        <v>77</v>
      </c>
      <c r="B15">
        <v>-12595.083000000001</v>
      </c>
      <c r="D15">
        <v>0</v>
      </c>
      <c r="E15">
        <f t="shared" si="0"/>
        <v>0</v>
      </c>
    </row>
    <row r="16" spans="1:9" x14ac:dyDescent="0.25">
      <c r="A16" t="s">
        <v>97</v>
      </c>
      <c r="B16">
        <v>-9182.9917000000005</v>
      </c>
      <c r="D16">
        <v>0</v>
      </c>
      <c r="E16">
        <f t="shared" si="0"/>
        <v>0</v>
      </c>
    </row>
    <row r="17" spans="1:5" x14ac:dyDescent="0.25">
      <c r="A17" t="s">
        <v>98</v>
      </c>
      <c r="B17">
        <v>10363.948200000001</v>
      </c>
      <c r="D17">
        <v>0</v>
      </c>
      <c r="E17">
        <f t="shared" si="0"/>
        <v>0</v>
      </c>
    </row>
    <row r="18" spans="1:5" x14ac:dyDescent="0.25">
      <c r="A18" t="s">
        <v>99</v>
      </c>
      <c r="B18">
        <v>-1438.376</v>
      </c>
      <c r="D18">
        <v>0</v>
      </c>
      <c r="E18">
        <f t="shared" si="0"/>
        <v>0</v>
      </c>
    </row>
    <row r="19" spans="1:5" x14ac:dyDescent="0.25">
      <c r="A19" t="s">
        <v>100</v>
      </c>
      <c r="B19">
        <v>-10294.3678</v>
      </c>
      <c r="D19">
        <v>0</v>
      </c>
      <c r="E19">
        <f t="shared" si="0"/>
        <v>0</v>
      </c>
    </row>
    <row r="20" spans="1:5" x14ac:dyDescent="0.25">
      <c r="A20" t="s">
        <v>101</v>
      </c>
      <c r="B20">
        <v>-4517.2475999999997</v>
      </c>
      <c r="D20">
        <v>0</v>
      </c>
      <c r="E20">
        <f t="shared" si="0"/>
        <v>0</v>
      </c>
    </row>
    <row r="22" spans="1:5" x14ac:dyDescent="0.25">
      <c r="E22">
        <f>SUM(E3:E20)</f>
        <v>71522.309899999993</v>
      </c>
    </row>
  </sheetData>
  <mergeCells count="1">
    <mergeCell ref="D1:E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4" workbookViewId="0">
      <selection activeCell="J6" sqref="J6"/>
    </sheetView>
  </sheetViews>
  <sheetFormatPr defaultRowHeight="15" x14ac:dyDescent="0.25"/>
  <sheetData>
    <row r="1" spans="1:10" x14ac:dyDescent="0.25">
      <c r="B1" t="s">
        <v>59</v>
      </c>
      <c r="C1" t="s">
        <v>60</v>
      </c>
      <c r="D1" t="s">
        <v>61</v>
      </c>
    </row>
    <row r="2" spans="1:10" x14ac:dyDescent="0.25">
      <c r="A2" t="s">
        <v>63</v>
      </c>
      <c r="B2" s="10">
        <v>7.8007999999999997</v>
      </c>
      <c r="C2" s="10">
        <v>4009.9</v>
      </c>
      <c r="D2">
        <v>1.9E-3</v>
      </c>
      <c r="H2" t="s">
        <v>86</v>
      </c>
      <c r="I2" t="s">
        <v>109</v>
      </c>
      <c r="J2" t="s">
        <v>108</v>
      </c>
    </row>
    <row r="3" spans="1:10" x14ac:dyDescent="0.25">
      <c r="A3" t="s">
        <v>66</v>
      </c>
      <c r="B3" s="10">
        <v>0.10366</v>
      </c>
      <c r="C3" s="10">
        <v>214.56</v>
      </c>
      <c r="D3">
        <v>5.0000000000000001E-4</v>
      </c>
      <c r="H3">
        <v>25</v>
      </c>
      <c r="I3" s="10">
        <f>B$2+B$3*H3+B$4*H3^2</f>
        <v>9.6899249999999988</v>
      </c>
      <c r="J3">
        <f>EXP(I3)</f>
        <v>16154.032695692857</v>
      </c>
    </row>
    <row r="4" spans="1:10" x14ac:dyDescent="0.25">
      <c r="A4" t="s">
        <v>67</v>
      </c>
      <c r="B4" s="10">
        <v>-1.1238000000000001E-3</v>
      </c>
      <c r="C4" s="10">
        <v>2.7235999999999998</v>
      </c>
      <c r="D4">
        <v>-4.0000000000000002E-4</v>
      </c>
      <c r="H4">
        <v>30</v>
      </c>
      <c r="I4" s="10">
        <f t="shared" ref="I4:I9" si="0">B$2+B$3*H4+B$4*H4^2</f>
        <v>9.8991799999999994</v>
      </c>
      <c r="J4">
        <f t="shared" ref="J4:J9" si="1">EXP(I4)</f>
        <v>19914.034233230352</v>
      </c>
    </row>
    <row r="5" spans="1:10" x14ac:dyDescent="0.25">
      <c r="A5" t="s">
        <v>68</v>
      </c>
      <c r="B5" s="10">
        <v>-0.28916999999999998</v>
      </c>
      <c r="C5" s="10">
        <v>436.12</v>
      </c>
      <c r="D5">
        <v>-6.9999999999999999E-4</v>
      </c>
      <c r="H5">
        <v>35</v>
      </c>
      <c r="I5" s="10">
        <f t="shared" si="0"/>
        <v>10.052244999999999</v>
      </c>
      <c r="J5">
        <f t="shared" si="1"/>
        <v>23207.82998342756</v>
      </c>
    </row>
    <row r="6" spans="1:10" x14ac:dyDescent="0.25">
      <c r="A6" t="s">
        <v>69</v>
      </c>
      <c r="B6" s="10">
        <v>0.30149999999999999</v>
      </c>
      <c r="C6" s="10">
        <v>336.72</v>
      </c>
      <c r="D6">
        <v>8.9999999999999998E-4</v>
      </c>
      <c r="H6">
        <v>40</v>
      </c>
      <c r="I6" s="10">
        <f t="shared" si="0"/>
        <v>10.149119999999998</v>
      </c>
      <c r="J6">
        <f t="shared" si="1"/>
        <v>25568.591942716568</v>
      </c>
    </row>
    <row r="7" spans="1:10" x14ac:dyDescent="0.25">
      <c r="A7" t="s">
        <v>70</v>
      </c>
      <c r="B7" s="10">
        <v>0.49428</v>
      </c>
      <c r="C7" s="10">
        <v>421.13</v>
      </c>
      <c r="D7">
        <v>1.1999999999999999E-3</v>
      </c>
      <c r="H7">
        <v>45</v>
      </c>
      <c r="I7" s="10">
        <f t="shared" si="0"/>
        <v>10.189804999999998</v>
      </c>
      <c r="J7">
        <f t="shared" si="1"/>
        <v>26630.301485050077</v>
      </c>
    </row>
    <row r="8" spans="1:10" x14ac:dyDescent="0.25">
      <c r="A8" t="s">
        <v>71</v>
      </c>
      <c r="B8" s="10">
        <v>0.61085999999999996</v>
      </c>
      <c r="C8" s="10">
        <v>474.13</v>
      </c>
      <c r="D8">
        <v>1.2999999999999999E-3</v>
      </c>
      <c r="H8">
        <v>50</v>
      </c>
      <c r="I8" s="10">
        <f t="shared" si="0"/>
        <v>10.174299999999999</v>
      </c>
      <c r="J8">
        <f t="shared" si="1"/>
        <v>26220.583209616165</v>
      </c>
    </row>
    <row r="9" spans="1:10" x14ac:dyDescent="0.25">
      <c r="A9" t="s">
        <v>72</v>
      </c>
      <c r="B9" s="10">
        <v>0.97890999999999995</v>
      </c>
      <c r="C9" s="10">
        <v>589.17999999999995</v>
      </c>
      <c r="D9">
        <v>1.6999999999999999E-3</v>
      </c>
      <c r="H9">
        <v>55</v>
      </c>
      <c r="I9" s="10">
        <f t="shared" si="0"/>
        <v>10.102604999999999</v>
      </c>
      <c r="J9">
        <f t="shared" si="1"/>
        <v>24406.505631861917</v>
      </c>
    </row>
    <row r="10" spans="1:10" x14ac:dyDescent="0.25">
      <c r="A10" t="s">
        <v>73</v>
      </c>
      <c r="B10" s="10">
        <v>1.2388999999999999</v>
      </c>
      <c r="C10" s="10">
        <v>850.05</v>
      </c>
      <c r="D10">
        <v>1.5E-3</v>
      </c>
    </row>
    <row r="11" spans="1:10" x14ac:dyDescent="0.25">
      <c r="A11" t="s">
        <v>74</v>
      </c>
      <c r="B11" s="10">
        <v>-0.15314</v>
      </c>
      <c r="C11" s="10">
        <v>357.88</v>
      </c>
      <c r="D11">
        <v>-4.0000000000000002E-4</v>
      </c>
    </row>
    <row r="12" spans="1:10" x14ac:dyDescent="0.25">
      <c r="A12" t="s">
        <v>75</v>
      </c>
      <c r="B12" s="10">
        <v>-0.18223</v>
      </c>
      <c r="C12" s="10">
        <v>1896.2</v>
      </c>
      <c r="D12">
        <v>-1E-4</v>
      </c>
    </row>
    <row r="13" spans="1:10" x14ac:dyDescent="0.25">
      <c r="A13" t="s">
        <v>76</v>
      </c>
      <c r="B13" s="10">
        <v>-0.13882</v>
      </c>
      <c r="C13" s="10">
        <v>780.71</v>
      </c>
      <c r="D13">
        <v>-2.0000000000000001E-4</v>
      </c>
    </row>
    <row r="14" spans="1:10" x14ac:dyDescent="0.25">
      <c r="A14" t="s">
        <v>77</v>
      </c>
      <c r="B14" s="10">
        <v>-0.15617</v>
      </c>
      <c r="C14" s="10">
        <v>381.43</v>
      </c>
      <c r="D14">
        <v>-4.0000000000000002E-4</v>
      </c>
    </row>
    <row r="15" spans="1:10" x14ac:dyDescent="0.25">
      <c r="A15" t="s">
        <v>78</v>
      </c>
      <c r="B15" s="10">
        <v>-0.16097</v>
      </c>
      <c r="C15" s="10">
        <v>1042.4000000000001</v>
      </c>
      <c r="D15">
        <v>-2.0000000000000001E-4</v>
      </c>
    </row>
    <row r="16" spans="1:10" x14ac:dyDescent="0.25">
      <c r="A16" t="s">
        <v>79</v>
      </c>
      <c r="B16" s="10">
        <v>6.7424999999999999E-2</v>
      </c>
      <c r="C16" s="10">
        <v>776.04</v>
      </c>
      <c r="D16">
        <v>1E-4</v>
      </c>
    </row>
    <row r="17" spans="1:4" x14ac:dyDescent="0.25">
      <c r="A17" t="s">
        <v>80</v>
      </c>
      <c r="B17" s="10">
        <v>-4.5767999999999998E-3</v>
      </c>
      <c r="C17" s="10">
        <v>483.05</v>
      </c>
      <c r="D17">
        <v>0</v>
      </c>
    </row>
    <row r="18" spans="1:4" x14ac:dyDescent="0.25">
      <c r="A18" t="s">
        <v>82</v>
      </c>
      <c r="B18" s="10">
        <v>-0.25979999999999998</v>
      </c>
      <c r="C18" s="10">
        <v>472.73</v>
      </c>
      <c r="D18">
        <v>-5.0000000000000001E-4</v>
      </c>
    </row>
    <row r="19" spans="1:4" x14ac:dyDescent="0.25">
      <c r="A19" t="s">
        <v>83</v>
      </c>
      <c r="B19" s="10">
        <v>-2.3980999999999999E-2</v>
      </c>
      <c r="C19" s="10">
        <v>1271.0999999999999</v>
      </c>
      <c r="D1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L9" sqref="L9"/>
    </sheetView>
  </sheetViews>
  <sheetFormatPr defaultRowHeight="15" x14ac:dyDescent="0.25"/>
  <cols>
    <col min="1" max="1" width="13.75" customWidth="1"/>
  </cols>
  <sheetData>
    <row r="1" spans="1:11" x14ac:dyDescent="0.25">
      <c r="B1" t="s">
        <v>59</v>
      </c>
      <c r="C1" t="s">
        <v>60</v>
      </c>
      <c r="D1" t="s">
        <v>110</v>
      </c>
      <c r="E1" t="s">
        <v>111</v>
      </c>
      <c r="G1" t="s">
        <v>118</v>
      </c>
    </row>
    <row r="2" spans="1:11" x14ac:dyDescent="0.25">
      <c r="A2" t="s">
        <v>63</v>
      </c>
      <c r="B2" s="10">
        <v>7.4119999999999999</v>
      </c>
      <c r="C2" s="10">
        <v>9.0319999999999998E-2</v>
      </c>
      <c r="D2" s="10">
        <v>82.064999999999998</v>
      </c>
      <c r="E2" s="10" t="s">
        <v>112</v>
      </c>
      <c r="F2" s="10" t="s">
        <v>119</v>
      </c>
      <c r="G2" s="10">
        <f>B2+B7</f>
        <v>7.8879000000000001</v>
      </c>
      <c r="I2" t="s">
        <v>115</v>
      </c>
      <c r="J2" t="s">
        <v>116</v>
      </c>
      <c r="K2" t="s">
        <v>117</v>
      </c>
    </row>
    <row r="3" spans="1:11" x14ac:dyDescent="0.25">
      <c r="A3" t="s">
        <v>66</v>
      </c>
      <c r="B3" s="10">
        <v>0.1244</v>
      </c>
      <c r="C3" s="10">
        <v>4.7019999999999996E-3</v>
      </c>
      <c r="D3" s="10">
        <v>26.452000000000002</v>
      </c>
      <c r="E3" s="10" t="s">
        <v>112</v>
      </c>
      <c r="F3" s="10" t="s">
        <v>120</v>
      </c>
      <c r="G3" s="10">
        <f>B3+B5</f>
        <v>8.3629999999999996E-2</v>
      </c>
      <c r="I3">
        <v>25</v>
      </c>
      <c r="J3" s="10">
        <f>B$2+(B$3*I3)+(B$4*I3^2)</f>
        <v>9.6557499999999994</v>
      </c>
      <c r="K3" s="10">
        <f>G$2+G$3*I3+G$4*I3^2</f>
        <v>9.4340875000000004</v>
      </c>
    </row>
    <row r="4" spans="1:11" x14ac:dyDescent="0.25">
      <c r="A4" t="s">
        <v>67</v>
      </c>
      <c r="B4" s="11">
        <v>-1.3860000000000001E-3</v>
      </c>
      <c r="C4" s="10">
        <v>5.889E-5</v>
      </c>
      <c r="D4" s="10">
        <v>-23.536999999999999</v>
      </c>
      <c r="E4" s="10" t="s">
        <v>112</v>
      </c>
      <c r="F4" s="10" t="s">
        <v>121</v>
      </c>
      <c r="G4" s="11">
        <f>B4+B6</f>
        <v>-8.7130000000000009E-4</v>
      </c>
      <c r="I4">
        <v>30</v>
      </c>
      <c r="J4" s="10">
        <f>B$2+(B$3*I4)+(B$4*I4^2)</f>
        <v>9.8965999999999994</v>
      </c>
      <c r="K4" s="10">
        <f t="shared" ref="K4:K9" si="0">G$2+G$3*I4+G$4*I4^2</f>
        <v>9.6126299999999993</v>
      </c>
    </row>
    <row r="5" spans="1:11" x14ac:dyDescent="0.25">
      <c r="A5" t="s">
        <v>113</v>
      </c>
      <c r="B5" s="10">
        <v>-4.0770000000000001E-2</v>
      </c>
      <c r="C5" s="10">
        <v>6.515E-3</v>
      </c>
      <c r="D5" s="10">
        <v>-6.258</v>
      </c>
      <c r="E5" s="10">
        <v>3.9199999999999999E-10</v>
      </c>
      <c r="F5" s="10"/>
      <c r="G5" s="10"/>
      <c r="I5">
        <v>35</v>
      </c>
      <c r="J5" s="10">
        <f t="shared" ref="J5:J9" si="1">B$2+(B$3*I5)+(B$4*I5^2)</f>
        <v>10.068149999999999</v>
      </c>
      <c r="K5" s="10">
        <f t="shared" si="0"/>
        <v>9.7476074999999991</v>
      </c>
    </row>
    <row r="6" spans="1:11" x14ac:dyDescent="0.25">
      <c r="A6" t="s">
        <v>114</v>
      </c>
      <c r="B6" s="12">
        <v>5.1469999999999999E-4</v>
      </c>
      <c r="C6" s="10">
        <v>8.1639999999999998E-5</v>
      </c>
      <c r="D6" s="10">
        <v>6.3040000000000003</v>
      </c>
      <c r="E6" s="10">
        <v>2.9099999999999998E-10</v>
      </c>
      <c r="F6" s="10"/>
      <c r="G6" s="10"/>
      <c r="I6">
        <v>40</v>
      </c>
      <c r="J6" s="10">
        <f t="shared" si="1"/>
        <v>10.170400000000001</v>
      </c>
      <c r="K6" s="10">
        <f t="shared" si="0"/>
        <v>9.8390199999999997</v>
      </c>
    </row>
    <row r="7" spans="1:11" x14ac:dyDescent="0.25">
      <c r="A7" t="s">
        <v>68</v>
      </c>
      <c r="B7" s="10">
        <v>0.47589999999999999</v>
      </c>
      <c r="C7" s="10">
        <v>0.12470000000000001</v>
      </c>
      <c r="D7" s="10">
        <v>3.8149999999999999</v>
      </c>
      <c r="E7" s="10">
        <v>1.36E-4</v>
      </c>
      <c r="F7" s="10"/>
      <c r="G7" s="10"/>
      <c r="I7">
        <v>45</v>
      </c>
      <c r="J7" s="10">
        <f t="shared" si="1"/>
        <v>10.20335</v>
      </c>
      <c r="K7" s="10">
        <f t="shared" si="0"/>
        <v>9.886867500000001</v>
      </c>
    </row>
    <row r="8" spans="1:11" x14ac:dyDescent="0.25">
      <c r="A8" t="s">
        <v>69</v>
      </c>
      <c r="B8" s="10">
        <v>0.30109999999999998</v>
      </c>
      <c r="C8" s="10">
        <v>1.0670000000000001E-2</v>
      </c>
      <c r="D8" s="10">
        <v>28.231999999999999</v>
      </c>
      <c r="E8" s="10" t="s">
        <v>112</v>
      </c>
      <c r="F8" s="10"/>
      <c r="G8" s="10"/>
      <c r="I8">
        <v>50</v>
      </c>
      <c r="J8" s="10">
        <f t="shared" si="1"/>
        <v>10.167</v>
      </c>
      <c r="K8" s="10">
        <f t="shared" si="0"/>
        <v>9.8911499999999997</v>
      </c>
    </row>
    <row r="9" spans="1:11" x14ac:dyDescent="0.25">
      <c r="A9" t="s">
        <v>70</v>
      </c>
      <c r="B9" s="10">
        <v>0.49430000000000002</v>
      </c>
      <c r="C9" s="10">
        <v>1.145E-2</v>
      </c>
      <c r="D9" s="10">
        <v>43.167000000000002</v>
      </c>
      <c r="E9" s="10" t="s">
        <v>112</v>
      </c>
      <c r="F9" s="10"/>
      <c r="G9" s="10"/>
      <c r="I9">
        <v>55</v>
      </c>
      <c r="J9" s="10">
        <f t="shared" si="1"/>
        <v>10.061349999999999</v>
      </c>
      <c r="K9" s="10">
        <f t="shared" si="0"/>
        <v>9.8518674999999991</v>
      </c>
    </row>
    <row r="10" spans="1:11" x14ac:dyDescent="0.25">
      <c r="A10" t="s">
        <v>71</v>
      </c>
      <c r="B10" s="10">
        <v>0.61099999999999999</v>
      </c>
      <c r="C10" s="10">
        <v>1.3809999999999999E-2</v>
      </c>
      <c r="D10" s="10">
        <v>44.26</v>
      </c>
      <c r="E10" s="10" t="s">
        <v>112</v>
      </c>
      <c r="F10" s="10"/>
      <c r="G10" s="10"/>
    </row>
    <row r="11" spans="1:11" x14ac:dyDescent="0.25">
      <c r="A11" t="s">
        <v>72</v>
      </c>
      <c r="B11" s="10">
        <v>0.9788</v>
      </c>
      <c r="C11" s="10">
        <v>1.078E-2</v>
      </c>
      <c r="D11" s="10">
        <v>90.796999999999997</v>
      </c>
      <c r="E11" s="10" t="s">
        <v>112</v>
      </c>
      <c r="F11" s="10"/>
      <c r="G11" s="10"/>
      <c r="J11" t="s">
        <v>122</v>
      </c>
      <c r="K11" t="s">
        <v>123</v>
      </c>
    </row>
    <row r="12" spans="1:11" x14ac:dyDescent="0.25">
      <c r="A12" t="s">
        <v>73</v>
      </c>
      <c r="B12" s="10">
        <v>1.2390000000000001</v>
      </c>
      <c r="C12" s="10">
        <v>1.14E-2</v>
      </c>
      <c r="D12" s="10">
        <v>108.711</v>
      </c>
      <c r="E12" s="10" t="s">
        <v>112</v>
      </c>
      <c r="F12" s="10"/>
      <c r="G12" s="10"/>
      <c r="I12">
        <v>25</v>
      </c>
      <c r="J12">
        <f>EXP(J3)</f>
        <v>15611.295472869673</v>
      </c>
      <c r="K12">
        <f>EXP(K3)</f>
        <v>12507.546986233541</v>
      </c>
    </row>
    <row r="13" spans="1:11" x14ac:dyDescent="0.25">
      <c r="A13" t="s">
        <v>74</v>
      </c>
      <c r="B13" s="10">
        <v>-0.15240000000000001</v>
      </c>
      <c r="C13" s="10">
        <v>7.4120000000000002E-3</v>
      </c>
      <c r="D13" s="10">
        <v>-20.564</v>
      </c>
      <c r="E13" s="10" t="s">
        <v>112</v>
      </c>
      <c r="F13" s="10"/>
      <c r="G13" s="10"/>
      <c r="I13">
        <v>30</v>
      </c>
      <c r="J13">
        <f t="shared" ref="J13:K13" si="2">EXP(J4)</f>
        <v>19862.722245835113</v>
      </c>
      <c r="K13">
        <f t="shared" si="2"/>
        <v>14952.443346300275</v>
      </c>
    </row>
    <row r="14" spans="1:11" x14ac:dyDescent="0.25">
      <c r="A14" t="s">
        <v>75</v>
      </c>
      <c r="B14" s="10">
        <v>-0.182</v>
      </c>
      <c r="C14" s="10">
        <v>4.897E-2</v>
      </c>
      <c r="D14" s="10">
        <v>-3.7170000000000001</v>
      </c>
      <c r="E14" s="10">
        <v>2.02E-4</v>
      </c>
      <c r="F14" s="10"/>
      <c r="G14" s="10"/>
      <c r="I14">
        <v>35</v>
      </c>
      <c r="J14">
        <f t="shared" ref="J14:K14" si="3">EXP(J5)</f>
        <v>23579.901575131087</v>
      </c>
      <c r="K14">
        <f t="shared" si="3"/>
        <v>17113.236373619497</v>
      </c>
    </row>
    <row r="15" spans="1:11" x14ac:dyDescent="0.25">
      <c r="A15" t="s">
        <v>76</v>
      </c>
      <c r="B15" s="10">
        <v>-0.1384</v>
      </c>
      <c r="C15" s="10">
        <v>1.1310000000000001E-2</v>
      </c>
      <c r="D15" s="10">
        <v>-12.237</v>
      </c>
      <c r="E15" s="10" t="s">
        <v>112</v>
      </c>
      <c r="F15" s="10"/>
      <c r="G15" s="10"/>
      <c r="I15">
        <v>40</v>
      </c>
      <c r="J15">
        <f t="shared" ref="J15:K15" si="4">EXP(J6)</f>
        <v>26118.522083656779</v>
      </c>
      <c r="K15">
        <f t="shared" si="4"/>
        <v>18751.330708495752</v>
      </c>
    </row>
    <row r="16" spans="1:11" x14ac:dyDescent="0.25">
      <c r="A16" t="s">
        <v>77</v>
      </c>
      <c r="B16" s="10">
        <v>-0.156</v>
      </c>
      <c r="C16" s="10">
        <v>7.7770000000000001E-3</v>
      </c>
      <c r="D16" s="10">
        <v>-20.056999999999999</v>
      </c>
      <c r="E16" s="10" t="s">
        <v>112</v>
      </c>
      <c r="F16" s="10"/>
      <c r="G16" s="10"/>
      <c r="I16">
        <v>45</v>
      </c>
      <c r="J16">
        <f t="shared" ref="J16:K16" si="5">EXP(J7)</f>
        <v>26993.462876863163</v>
      </c>
      <c r="K16">
        <f t="shared" si="5"/>
        <v>19670.345971136918</v>
      </c>
    </row>
    <row r="17" spans="1:11" x14ac:dyDescent="0.25">
      <c r="A17" t="s">
        <v>78</v>
      </c>
      <c r="B17" s="10">
        <v>-0.1613</v>
      </c>
      <c r="C17" s="10">
        <v>1.9089999999999999E-2</v>
      </c>
      <c r="D17" s="10">
        <v>-8.4510000000000005</v>
      </c>
      <c r="E17" s="10" t="s">
        <v>112</v>
      </c>
      <c r="F17" s="10"/>
      <c r="G17" s="10"/>
      <c r="I17">
        <v>50</v>
      </c>
      <c r="J17">
        <f t="shared" ref="J17:K18" si="6">EXP(J8)</f>
        <v>26029.869902681563</v>
      </c>
      <c r="K17">
        <f t="shared" si="6"/>
        <v>19754.764860686733</v>
      </c>
    </row>
    <row r="18" spans="1:11" x14ac:dyDescent="0.25">
      <c r="A18" t="s">
        <v>79</v>
      </c>
      <c r="B18" s="1">
        <v>6.3270000000000007E-2</v>
      </c>
      <c r="C18" s="1">
        <v>1.001E-2</v>
      </c>
      <c r="D18">
        <v>6.32</v>
      </c>
      <c r="E18" s="1">
        <v>2.6300000000000002E-10</v>
      </c>
      <c r="I18">
        <v>55</v>
      </c>
      <c r="J18">
        <f t="shared" si="6"/>
        <v>23420.102178129862</v>
      </c>
      <c r="K18">
        <f t="shared" si="6"/>
        <v>18993.792609389973</v>
      </c>
    </row>
    <row r="19" spans="1:11" x14ac:dyDescent="0.25">
      <c r="A19" t="s">
        <v>80</v>
      </c>
      <c r="B19" s="1">
        <v>-1.554E-3</v>
      </c>
      <c r="C19" s="1">
        <v>7.326E-3</v>
      </c>
      <c r="D19">
        <v>-0.21199999999999999</v>
      </c>
      <c r="E19">
        <v>0.83203700000000003</v>
      </c>
    </row>
    <row r="20" spans="1:11" x14ac:dyDescent="0.25">
      <c r="A20" t="s">
        <v>82</v>
      </c>
      <c r="B20" s="1">
        <v>-0.25969999999999999</v>
      </c>
      <c r="C20" s="1">
        <v>7.4679999999999998E-3</v>
      </c>
      <c r="D20">
        <v>-34.78</v>
      </c>
      <c r="E20" t="s">
        <v>112</v>
      </c>
    </row>
    <row r="21" spans="1:11" x14ac:dyDescent="0.25">
      <c r="A21" t="s">
        <v>83</v>
      </c>
      <c r="B21" s="1">
        <v>-2.308E-2</v>
      </c>
      <c r="C21" s="1">
        <v>2.2169999999999999E-2</v>
      </c>
      <c r="D21">
        <v>-1.0409999999999999</v>
      </c>
      <c r="E21">
        <v>0.29769000000000001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raw output</vt:lpstr>
      <vt:lpstr>intermediate</vt:lpstr>
      <vt:lpstr>nicer output</vt:lpstr>
      <vt:lpstr>predicted values</vt:lpstr>
      <vt:lpstr>log wage</vt:lpstr>
      <vt:lpstr>m-f wage age profiles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</cp:lastModifiedBy>
  <dcterms:created xsi:type="dcterms:W3CDTF">2013-10-24T13:13:51Z</dcterms:created>
  <dcterms:modified xsi:type="dcterms:W3CDTF">2013-10-25T14:59:42Z</dcterms:modified>
</cp:coreProperties>
</file>