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ocuments\SUS C7400 Spring 2016\"/>
    </mc:Choice>
  </mc:AlternateContent>
  <bookViews>
    <workbookView xWindow="0" yWindow="0" windowWidth="7650" windowHeight="6540"/>
  </bookViews>
  <sheets>
    <sheet name="Q2 a to f" sheetId="1" r:id="rId1"/>
    <sheet name="Q2 g continuous" sheetId="2" r:id="rId2"/>
    <sheet name="Q2 g annual compounding" sheetId="3" r:id="rId3"/>
    <sheet name="Q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G7" i="4"/>
  <c r="F3" i="4"/>
  <c r="F6" i="4"/>
  <c r="C7" i="4"/>
  <c r="C6" i="4"/>
  <c r="B7" i="4"/>
  <c r="B6" i="4"/>
  <c r="C12" i="2" l="1"/>
  <c r="C11" i="2"/>
  <c r="C10" i="2"/>
  <c r="C9" i="2"/>
  <c r="C2" i="2"/>
  <c r="D2" i="2"/>
  <c r="C2" i="3"/>
  <c r="D2" i="3"/>
  <c r="C3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W2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B3" i="3"/>
  <c r="B4" i="3"/>
  <c r="C4" i="3" s="1"/>
  <c r="B2" i="3"/>
  <c r="C4" i="2"/>
  <c r="C5" i="2"/>
  <c r="C3" i="2"/>
  <c r="B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4" i="2"/>
  <c r="W3" i="2"/>
  <c r="W2" i="2"/>
  <c r="B3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4" i="2"/>
  <c r="Q3" i="2"/>
  <c r="Q2" i="2"/>
  <c r="B2" i="2"/>
  <c r="K51" i="2"/>
  <c r="K49" i="2"/>
  <c r="K50" i="2"/>
  <c r="K42" i="2"/>
  <c r="K43" i="2"/>
  <c r="K44" i="2"/>
  <c r="K45" i="2"/>
  <c r="K46" i="2"/>
  <c r="K47" i="2"/>
  <c r="K48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" i="2"/>
  <c r="K3" i="2"/>
  <c r="C5" i="3" l="1"/>
  <c r="K2" i="2"/>
  <c r="F16" i="1"/>
  <c r="B16" i="1" s="1"/>
  <c r="D14" i="1"/>
  <c r="F14" i="1"/>
  <c r="D13" i="1"/>
  <c r="E13" i="1" s="1"/>
  <c r="E15" i="1" s="1"/>
  <c r="B15" i="1" s="1"/>
  <c r="F12" i="1"/>
  <c r="E12" i="1"/>
  <c r="F11" i="1"/>
  <c r="E11" i="1"/>
  <c r="F10" i="1"/>
  <c r="E10" i="1"/>
  <c r="F9" i="1"/>
  <c r="E9" i="1"/>
  <c r="F8" i="1"/>
  <c r="E8" i="1"/>
  <c r="B7" i="1"/>
  <c r="B6" i="1"/>
  <c r="F7" i="1"/>
  <c r="E6" i="1"/>
  <c r="B5" i="1"/>
  <c r="F5" i="1" s="1"/>
  <c r="F4" i="1"/>
  <c r="E4" i="1"/>
  <c r="F3" i="1"/>
  <c r="E3" i="1"/>
  <c r="F2" i="1"/>
  <c r="E2" i="1"/>
  <c r="E5" i="1" l="1"/>
</calcChain>
</file>

<file path=xl/sharedStrings.xml><?xml version="1.0" encoding="utf-8"?>
<sst xmlns="http://schemas.openxmlformats.org/spreadsheetml/2006/main" count="65" uniqueCount="30">
  <si>
    <t>continuous</t>
  </si>
  <si>
    <t>annual</t>
  </si>
  <si>
    <t>rate</t>
  </si>
  <si>
    <t>time</t>
  </si>
  <si>
    <t>amount</t>
  </si>
  <si>
    <t>a</t>
  </si>
  <si>
    <t>b</t>
  </si>
  <si>
    <t>c</t>
  </si>
  <si>
    <t>d</t>
  </si>
  <si>
    <t>average interest rate</t>
  </si>
  <si>
    <t>Average present value</t>
  </si>
  <si>
    <t>e</t>
  </si>
  <si>
    <t>sum</t>
  </si>
  <si>
    <t>f</t>
  </si>
  <si>
    <t>discrete</t>
  </si>
  <si>
    <t>back solve</t>
  </si>
  <si>
    <t>year</t>
  </si>
  <si>
    <t>PV as of year</t>
  </si>
  <si>
    <t>PV</t>
  </si>
  <si>
    <t>PV for years 51-100 as of  yr 50</t>
  </si>
  <si>
    <t>PV for years 26-50 as of yr 25</t>
  </si>
  <si>
    <t>PV for years 1-25 as of yr 0</t>
  </si>
  <si>
    <t>PV as of yr 0</t>
  </si>
  <si>
    <t>Money in future</t>
  </si>
  <si>
    <t>interest rate</t>
  </si>
  <si>
    <t>years</t>
  </si>
  <si>
    <t>annual compounding</t>
  </si>
  <si>
    <t>continuous compounding</t>
  </si>
  <si>
    <t>average value</t>
  </si>
  <si>
    <t>implied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</si>
</sst>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" x14ac:knownFonts="1">
    <font>
      <sz val="11"/>
      <color theme="1"/>
      <name val="Corbel"/>
      <family val="2"/>
    </font>
    <font>
      <b/>
      <sz val="11"/>
      <color theme="1"/>
      <name val="Corbe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/>
  </sheetViews>
  <sheetFormatPr defaultRowHeight="15" x14ac:dyDescent="0.25"/>
  <cols>
    <col min="1" max="1" width="4.5" customWidth="1"/>
    <col min="2" max="3" width="9" style="2"/>
    <col min="4" max="4" width="10.125" style="2" bestFit="1" customWidth="1"/>
    <col min="5" max="6" width="11.875" style="2" bestFit="1" customWidth="1"/>
  </cols>
  <sheetData>
    <row r="1" spans="1:7" x14ac:dyDescent="0.25">
      <c r="B1" s="1" t="s">
        <v>2</v>
      </c>
      <c r="C1" s="1" t="s">
        <v>3</v>
      </c>
      <c r="D1" s="1" t="s">
        <v>4</v>
      </c>
      <c r="E1" s="1" t="s">
        <v>0</v>
      </c>
      <c r="F1" s="1" t="s">
        <v>1</v>
      </c>
    </row>
    <row r="2" spans="1:7" x14ac:dyDescent="0.25">
      <c r="A2" t="s">
        <v>5</v>
      </c>
      <c r="B2" s="2">
        <v>0.03</v>
      </c>
      <c r="C2" s="2">
        <v>10</v>
      </c>
      <c r="D2" s="2">
        <v>1000</v>
      </c>
      <c r="E2" s="5">
        <f>EXP(-B2*C2)*D2</f>
        <v>740.81822068171789</v>
      </c>
      <c r="F2" s="5">
        <f>D2/(1+B2)^C2</f>
        <v>744.09391489672521</v>
      </c>
    </row>
    <row r="3" spans="1:7" x14ac:dyDescent="0.25">
      <c r="A3" t="s">
        <v>6</v>
      </c>
      <c r="B3" s="2">
        <v>0.01</v>
      </c>
      <c r="C3" s="2">
        <v>10</v>
      </c>
      <c r="D3" s="2">
        <v>1000</v>
      </c>
      <c r="E3" s="5">
        <f>EXP(-B3*C3)*D3</f>
        <v>904.83741803595956</v>
      </c>
      <c r="F3" s="5">
        <f>D3/(1+B3)^C3</f>
        <v>905.28695469298304</v>
      </c>
    </row>
    <row r="4" spans="1:7" x14ac:dyDescent="0.25">
      <c r="A4" t="s">
        <v>7</v>
      </c>
      <c r="B4" s="2">
        <v>0.05</v>
      </c>
      <c r="C4" s="2">
        <v>10</v>
      </c>
      <c r="D4" s="2">
        <v>1000</v>
      </c>
      <c r="E4" s="5">
        <f>EXP(-B4*C4)*D4</f>
        <v>606.53065971263345</v>
      </c>
      <c r="F4" s="5">
        <f>D4/(1+B4)^C4</f>
        <v>613.91325354075934</v>
      </c>
    </row>
    <row r="5" spans="1:7" x14ac:dyDescent="0.25">
      <c r="A5" t="s">
        <v>8</v>
      </c>
      <c r="B5" s="2">
        <f>AVERAGE(B2:B4)</f>
        <v>0.03</v>
      </c>
      <c r="C5" s="2">
        <v>10</v>
      </c>
      <c r="D5" s="2">
        <v>1000</v>
      </c>
      <c r="E5" s="5">
        <f>EXP(-B5*C5)*D5</f>
        <v>740.81822068171789</v>
      </c>
      <c r="F5" s="5">
        <f>D5/(1+B5)^C5</f>
        <v>744.09391489672521</v>
      </c>
      <c r="G5" t="s">
        <v>9</v>
      </c>
    </row>
    <row r="6" spans="1:7" x14ac:dyDescent="0.25">
      <c r="B6" s="3">
        <f>LN(E6/D6)/(-C6)</f>
        <v>2.8671085604390932E-2</v>
      </c>
      <c r="C6" s="2">
        <v>10</v>
      </c>
      <c r="D6" s="2">
        <v>1000</v>
      </c>
      <c r="E6" s="5">
        <f>AVERAGE(E2:E4)</f>
        <v>750.72876614343693</v>
      </c>
      <c r="G6" t="s">
        <v>10</v>
      </c>
    </row>
    <row r="7" spans="1:7" x14ac:dyDescent="0.25">
      <c r="B7" s="3">
        <f>(D7/F7)^(1/C7)-1</f>
        <v>2.8579882470148643E-2</v>
      </c>
      <c r="C7" s="2">
        <v>10</v>
      </c>
      <c r="D7" s="2">
        <v>1000</v>
      </c>
      <c r="F7" s="5">
        <f>AVERAGE(F2:F4)</f>
        <v>754.43137437682253</v>
      </c>
      <c r="G7" t="s">
        <v>10</v>
      </c>
    </row>
    <row r="8" spans="1:7" x14ac:dyDescent="0.25">
      <c r="A8" t="s">
        <v>11</v>
      </c>
      <c r="B8" s="2">
        <v>0.02</v>
      </c>
      <c r="C8" s="2">
        <v>10</v>
      </c>
      <c r="D8" s="2">
        <v>1000</v>
      </c>
      <c r="E8" s="5">
        <f>EXP(-B8*C8)*D8</f>
        <v>818.73075307798183</v>
      </c>
      <c r="F8" s="5">
        <f>D8/(1+B8)^C8</f>
        <v>820.34829987515525</v>
      </c>
    </row>
    <row r="9" spans="1:7" x14ac:dyDescent="0.25">
      <c r="B9" s="2">
        <v>0.02</v>
      </c>
      <c r="C9" s="2">
        <v>12</v>
      </c>
      <c r="D9" s="2">
        <v>1000</v>
      </c>
      <c r="E9" s="5">
        <f>EXP(-B9*C9)*D9</f>
        <v>786.62786106655346</v>
      </c>
      <c r="F9" s="5">
        <f>D9/(1+B9)^C9</f>
        <v>788.49317558165637</v>
      </c>
    </row>
    <row r="10" spans="1:7" x14ac:dyDescent="0.25">
      <c r="B10" s="2">
        <v>0.02</v>
      </c>
      <c r="C10" s="2">
        <v>15</v>
      </c>
      <c r="D10" s="2">
        <v>1000</v>
      </c>
      <c r="E10" s="5">
        <f>EXP(-B10*C10)*D10</f>
        <v>740.81822068171789</v>
      </c>
      <c r="F10" s="5">
        <f>D10/(1+B10)^C10</f>
        <v>743.01472998851932</v>
      </c>
    </row>
    <row r="11" spans="1:7" x14ac:dyDescent="0.25">
      <c r="E11" s="5">
        <f>SUM(E8:E10)</f>
        <v>2346.1768348262531</v>
      </c>
      <c r="F11" s="5">
        <f>SUM(F8:F10)</f>
        <v>2351.8562054453309</v>
      </c>
      <c r="G11" t="s">
        <v>12</v>
      </c>
    </row>
    <row r="12" spans="1:7" x14ac:dyDescent="0.25">
      <c r="A12" t="s">
        <v>13</v>
      </c>
      <c r="B12" s="2">
        <v>0.02</v>
      </c>
      <c r="C12" s="2">
        <v>10</v>
      </c>
      <c r="D12" s="2">
        <v>1000</v>
      </c>
      <c r="E12" s="5">
        <f>EXP(-B12*C12)*D12</f>
        <v>818.73075307798183</v>
      </c>
      <c r="F12" s="5">
        <f>D12/(1+B12)^C12</f>
        <v>820.34829987515525</v>
      </c>
    </row>
    <row r="13" spans="1:7" x14ac:dyDescent="0.25">
      <c r="B13" s="2">
        <v>0.03</v>
      </c>
      <c r="C13" s="2">
        <v>10</v>
      </c>
      <c r="D13" s="5">
        <f>E12</f>
        <v>818.73075307798183</v>
      </c>
      <c r="E13" s="5">
        <f>EXP(-B13*C13)*D13</f>
        <v>606.53065971263345</v>
      </c>
      <c r="F13" s="5"/>
      <c r="G13" t="s">
        <v>0</v>
      </c>
    </row>
    <row r="14" spans="1:7" x14ac:dyDescent="0.25">
      <c r="B14" s="2">
        <v>0.03</v>
      </c>
      <c r="C14" s="2">
        <v>10</v>
      </c>
      <c r="D14" s="5">
        <f>F12</f>
        <v>820.34829987515525</v>
      </c>
      <c r="E14" s="5"/>
      <c r="F14" s="5">
        <f>D14/(1+B14)^C14</f>
        <v>610.41617803297697</v>
      </c>
      <c r="G14" t="s">
        <v>14</v>
      </c>
    </row>
    <row r="15" spans="1:7" x14ac:dyDescent="0.25">
      <c r="B15" s="4">
        <f>LN(E15/D15)/(-C15)</f>
        <v>2.5000000000000001E-2</v>
      </c>
      <c r="C15" s="2">
        <v>20</v>
      </c>
      <c r="D15" s="2">
        <v>1000</v>
      </c>
      <c r="E15" s="5">
        <f>E13</f>
        <v>606.53065971263345</v>
      </c>
      <c r="G15" t="s">
        <v>15</v>
      </c>
    </row>
    <row r="16" spans="1:7" x14ac:dyDescent="0.25">
      <c r="B16" s="4">
        <f>(D16/F16)^(1/C16)-1</f>
        <v>2.4987804805501002E-2</v>
      </c>
      <c r="C16" s="2">
        <v>20</v>
      </c>
      <c r="D16" s="2">
        <v>1000</v>
      </c>
      <c r="F16" s="5">
        <f>F14</f>
        <v>610.41617803297697</v>
      </c>
      <c r="G16" t="s">
        <v>15</v>
      </c>
    </row>
    <row r="17" spans="4:6" x14ac:dyDescent="0.25">
      <c r="E17" s="5"/>
      <c r="F17" s="5"/>
    </row>
    <row r="18" spans="4:6" x14ac:dyDescent="0.25">
      <c r="D18" s="5"/>
      <c r="E18" s="5"/>
      <c r="F18" s="5"/>
    </row>
    <row r="19" spans="4:6" x14ac:dyDescent="0.25">
      <c r="D19" s="5"/>
      <c r="E19" s="5"/>
      <c r="F19" s="5"/>
    </row>
    <row r="20" spans="4:6" x14ac:dyDescent="0.25">
      <c r="D20" s="5"/>
      <c r="E20" s="5"/>
      <c r="F20" s="5"/>
    </row>
    <row r="21" spans="4:6" x14ac:dyDescent="0.25">
      <c r="D21" s="5"/>
      <c r="E21" s="5"/>
      <c r="F2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selection activeCell="A13" sqref="A13"/>
    </sheetView>
  </sheetViews>
  <sheetFormatPr defaultRowHeight="15" x14ac:dyDescent="0.25"/>
  <cols>
    <col min="1" max="1" width="24.625" bestFit="1" customWidth="1"/>
    <col min="2" max="2" width="11.25" bestFit="1" customWidth="1"/>
    <col min="3" max="3" width="10.5" bestFit="1" customWidth="1"/>
    <col min="8" max="8" width="11.375" bestFit="1" customWidth="1"/>
    <col min="17" max="17" width="9.125" customWidth="1"/>
  </cols>
  <sheetData>
    <row r="1" spans="1:23" x14ac:dyDescent="0.25">
      <c r="C1" t="s">
        <v>22</v>
      </c>
      <c r="G1" s="1" t="s">
        <v>2</v>
      </c>
      <c r="H1" s="1" t="s">
        <v>17</v>
      </c>
      <c r="I1" s="1" t="s">
        <v>16</v>
      </c>
      <c r="J1" s="1" t="s">
        <v>4</v>
      </c>
      <c r="K1" s="1" t="s">
        <v>18</v>
      </c>
      <c r="L1" s="1"/>
      <c r="M1" s="1" t="s">
        <v>2</v>
      </c>
      <c r="N1" s="1" t="s">
        <v>17</v>
      </c>
      <c r="O1" s="1" t="s">
        <v>16</v>
      </c>
      <c r="P1" s="1" t="s">
        <v>4</v>
      </c>
      <c r="Q1" s="1" t="s">
        <v>18</v>
      </c>
      <c r="S1" s="1" t="s">
        <v>2</v>
      </c>
      <c r="T1" s="1" t="s">
        <v>17</v>
      </c>
      <c r="U1" s="1" t="s">
        <v>16</v>
      </c>
      <c r="V1" s="1" t="s">
        <v>4</v>
      </c>
      <c r="W1" s="1" t="s">
        <v>18</v>
      </c>
    </row>
    <row r="2" spans="1:23" x14ac:dyDescent="0.25">
      <c r="A2" t="s">
        <v>19</v>
      </c>
      <c r="B2" s="6">
        <f>SUM(K2:K51)</f>
        <v>44129335.943556711</v>
      </c>
      <c r="C2">
        <f>EXP(-0.02*25)*D2</f>
        <v>20845222.294408038</v>
      </c>
      <c r="D2">
        <f>B2*EXP(-0.01*25)</f>
        <v>34367961.389263064</v>
      </c>
      <c r="G2" s="2">
        <v>5.0000000000000001E-3</v>
      </c>
      <c r="H2" s="2">
        <v>50</v>
      </c>
      <c r="I2" s="2">
        <v>100</v>
      </c>
      <c r="J2" s="2">
        <v>1000000</v>
      </c>
      <c r="K2" s="5">
        <f>EXP(-G2*(I2-H2))*J2</f>
        <v>778800.78307140491</v>
      </c>
      <c r="L2" s="5"/>
      <c r="M2" s="2">
        <v>0.01</v>
      </c>
      <c r="N2" s="2">
        <v>25</v>
      </c>
      <c r="O2" s="2">
        <v>50</v>
      </c>
      <c r="P2" s="2">
        <v>1000000</v>
      </c>
      <c r="Q2" s="5">
        <f>EXP(-M2*(O2-N2))*P2</f>
        <v>778800.78307140491</v>
      </c>
      <c r="S2" s="2">
        <v>0.02</v>
      </c>
      <c r="T2" s="2">
        <v>0</v>
      </c>
      <c r="U2" s="2">
        <v>25</v>
      </c>
      <c r="V2" s="2">
        <v>1000000</v>
      </c>
      <c r="W2" s="5">
        <f>EXP(-S2*(U2-T2))*V2</f>
        <v>606530.65971263347</v>
      </c>
    </row>
    <row r="3" spans="1:23" x14ac:dyDescent="0.25">
      <c r="A3" t="s">
        <v>20</v>
      </c>
      <c r="B3" s="6">
        <f>SUM(Q2:Q26)</f>
        <v>22009506.416768774</v>
      </c>
      <c r="C3">
        <f>EXP(-25*0.02)*B3</f>
        <v>13349440.446912203</v>
      </c>
      <c r="G3" s="2">
        <v>5.0000000000000001E-3</v>
      </c>
      <c r="H3" s="2">
        <v>50</v>
      </c>
      <c r="I3" s="2">
        <v>99</v>
      </c>
      <c r="J3" s="2">
        <v>1000000</v>
      </c>
      <c r="K3" s="5">
        <f>EXP(-G3*(I3-H3))*J3</f>
        <v>782704.53824186814</v>
      </c>
      <c r="M3" s="2">
        <v>0.01</v>
      </c>
      <c r="N3" s="2">
        <v>25</v>
      </c>
      <c r="O3" s="2">
        <v>49</v>
      </c>
      <c r="P3" s="2">
        <v>1000000</v>
      </c>
      <c r="Q3" s="5">
        <f>EXP(-M3*(O3-N3))*P3</f>
        <v>786627.86106655351</v>
      </c>
      <c r="S3" s="2">
        <v>0.02</v>
      </c>
      <c r="T3" s="2">
        <v>0</v>
      </c>
      <c r="U3" s="2">
        <v>24</v>
      </c>
      <c r="V3" s="2">
        <v>1000000</v>
      </c>
      <c r="W3" s="5">
        <f>EXP(-S3*(U3-T3))*V3</f>
        <v>618783.39180614089</v>
      </c>
    </row>
    <row r="4" spans="1:23" x14ac:dyDescent="0.25">
      <c r="A4" t="s">
        <v>21</v>
      </c>
      <c r="B4" s="6">
        <f>SUM(W2:W26)</f>
        <v>19477388.122086618</v>
      </c>
      <c r="C4" s="7">
        <f>B4</f>
        <v>19477388.122086618</v>
      </c>
      <c r="G4" s="2">
        <v>5.0000000000000001E-3</v>
      </c>
      <c r="H4" s="2">
        <v>50</v>
      </c>
      <c r="I4" s="2">
        <v>98</v>
      </c>
      <c r="J4" s="2">
        <v>1000000</v>
      </c>
      <c r="K4" s="5">
        <f>EXP(-G4*(I4-H4))*J4</f>
        <v>786627.86106655351</v>
      </c>
      <c r="M4" s="2">
        <v>0.01</v>
      </c>
      <c r="N4" s="2">
        <v>25</v>
      </c>
      <c r="O4" s="2">
        <v>48</v>
      </c>
      <c r="P4" s="2">
        <v>1000000</v>
      </c>
      <c r="Q4" s="5">
        <f>EXP(-M4*(O4-N4))*P4</f>
        <v>794533.60250333406</v>
      </c>
      <c r="S4" s="2">
        <v>0.02</v>
      </c>
      <c r="T4" s="2">
        <v>0</v>
      </c>
      <c r="U4" s="2">
        <v>23</v>
      </c>
      <c r="V4" s="2">
        <v>1000000</v>
      </c>
      <c r="W4" s="5">
        <f>EXP(-S4*(U4-T4))*V4</f>
        <v>631283.645506926</v>
      </c>
    </row>
    <row r="5" spans="1:23" x14ac:dyDescent="0.25">
      <c r="C5">
        <f>SUM(C2:C4)</f>
        <v>53672050.863406852</v>
      </c>
      <c r="G5" s="2">
        <v>5.0000000000000001E-3</v>
      </c>
      <c r="H5" s="2">
        <v>50</v>
      </c>
      <c r="I5" s="2">
        <v>97</v>
      </c>
      <c r="J5" s="2">
        <v>1000000</v>
      </c>
      <c r="K5" s="5">
        <f t="shared" ref="K5:K41" si="0">EXP(-G5*(I5-H5))*J5</f>
        <v>790570.84962873557</v>
      </c>
      <c r="M5" s="2">
        <v>0.01</v>
      </c>
      <c r="N5" s="2">
        <v>25</v>
      </c>
      <c r="O5" s="2">
        <v>47</v>
      </c>
      <c r="P5" s="2">
        <v>1000000</v>
      </c>
      <c r="Q5" s="5">
        <f t="shared" ref="Q5:Q26" si="1">EXP(-M5*(O5-N5))*P5</f>
        <v>802518.79796247848</v>
      </c>
      <c r="S5" s="2">
        <v>0.02</v>
      </c>
      <c r="T5" s="2">
        <v>0</v>
      </c>
      <c r="U5" s="2">
        <v>22</v>
      </c>
      <c r="V5" s="2">
        <v>1000000</v>
      </c>
      <c r="W5" s="5">
        <f t="shared" ref="W5:W26" si="2">EXP(-S5*(U5-T5))*V5</f>
        <v>644036.42108314135</v>
      </c>
    </row>
    <row r="6" spans="1:23" x14ac:dyDescent="0.25">
      <c r="G6" s="2">
        <v>5.0000000000000001E-3</v>
      </c>
      <c r="H6" s="2">
        <v>50</v>
      </c>
      <c r="I6" s="2">
        <v>96</v>
      </c>
      <c r="J6" s="2">
        <v>1000000</v>
      </c>
      <c r="K6" s="5">
        <f t="shared" si="0"/>
        <v>794533.60250333406</v>
      </c>
      <c r="M6" s="2">
        <v>0.01</v>
      </c>
      <c r="N6" s="2">
        <v>25</v>
      </c>
      <c r="O6" s="2">
        <v>46</v>
      </c>
      <c r="P6" s="2">
        <v>1000000</v>
      </c>
      <c r="Q6" s="5">
        <f t="shared" si="1"/>
        <v>810584.24597018713</v>
      </c>
      <c r="S6" s="2">
        <v>0.02</v>
      </c>
      <c r="T6" s="2">
        <v>0</v>
      </c>
      <c r="U6" s="2">
        <v>21</v>
      </c>
      <c r="V6" s="2">
        <v>1000000</v>
      </c>
      <c r="W6" s="5">
        <f t="shared" si="2"/>
        <v>657046.81981505675</v>
      </c>
    </row>
    <row r="7" spans="1:23" x14ac:dyDescent="0.25">
      <c r="G7" s="2">
        <v>5.0000000000000001E-3</v>
      </c>
      <c r="H7" s="2">
        <v>50</v>
      </c>
      <c r="I7" s="2">
        <v>95</v>
      </c>
      <c r="J7" s="2">
        <v>1000000</v>
      </c>
      <c r="K7" s="5">
        <f t="shared" si="0"/>
        <v>798516.21875937702</v>
      </c>
      <c r="M7" s="2">
        <v>0.01</v>
      </c>
      <c r="N7" s="2">
        <v>25</v>
      </c>
      <c r="O7" s="2">
        <v>45</v>
      </c>
      <c r="P7" s="2">
        <v>1000000</v>
      </c>
      <c r="Q7" s="5">
        <f t="shared" si="1"/>
        <v>818730.75307798188</v>
      </c>
      <c r="S7" s="2">
        <v>0.02</v>
      </c>
      <c r="T7" s="2">
        <v>0</v>
      </c>
      <c r="U7" s="2">
        <v>20</v>
      </c>
      <c r="V7" s="2">
        <v>1000000</v>
      </c>
      <c r="W7" s="5">
        <f t="shared" si="2"/>
        <v>670320.04603563936</v>
      </c>
    </row>
    <row r="8" spans="1:23" x14ac:dyDescent="0.25">
      <c r="A8" t="s">
        <v>9</v>
      </c>
      <c r="G8" s="2">
        <v>5.0000000000000001E-3</v>
      </c>
      <c r="H8" s="2">
        <v>50</v>
      </c>
      <c r="I8" s="2">
        <v>94</v>
      </c>
      <c r="J8" s="2">
        <v>1000000</v>
      </c>
      <c r="K8" s="5">
        <f t="shared" si="0"/>
        <v>802518.79796247848</v>
      </c>
      <c r="M8" s="2">
        <v>0.01</v>
      </c>
      <c r="N8" s="2">
        <v>25</v>
      </c>
      <c r="O8" s="2">
        <v>44</v>
      </c>
      <c r="P8" s="2">
        <v>1000000</v>
      </c>
      <c r="Q8" s="5">
        <f t="shared" si="1"/>
        <v>826959.13394336228</v>
      </c>
      <c r="S8" s="2">
        <v>0.02</v>
      </c>
      <c r="T8" s="2">
        <v>0</v>
      </c>
      <c r="U8" s="2">
        <v>19</v>
      </c>
      <c r="V8" s="2">
        <v>1000000</v>
      </c>
      <c r="W8" s="5">
        <f t="shared" si="2"/>
        <v>683861.40921235585</v>
      </c>
    </row>
    <row r="9" spans="1:23" x14ac:dyDescent="0.25">
      <c r="A9">
        <v>0.02</v>
      </c>
      <c r="B9">
        <v>25</v>
      </c>
      <c r="C9">
        <f>B9*A9</f>
        <v>0.5</v>
      </c>
      <c r="G9" s="2">
        <v>5.0000000000000001E-3</v>
      </c>
      <c r="H9" s="2">
        <v>50</v>
      </c>
      <c r="I9" s="2">
        <v>93</v>
      </c>
      <c r="J9" s="2">
        <v>1000000</v>
      </c>
      <c r="K9" s="5">
        <f t="shared" si="0"/>
        <v>806541.44017732691</v>
      </c>
      <c r="M9" s="2">
        <v>0.01</v>
      </c>
      <c r="N9" s="2">
        <v>25</v>
      </c>
      <c r="O9" s="2">
        <v>43</v>
      </c>
      <c r="P9" s="2">
        <v>1000000</v>
      </c>
      <c r="Q9" s="5">
        <f t="shared" si="1"/>
        <v>835270.21141127206</v>
      </c>
      <c r="S9" s="2">
        <v>0.02</v>
      </c>
      <c r="T9" s="2">
        <v>0</v>
      </c>
      <c r="U9" s="2">
        <v>18</v>
      </c>
      <c r="V9" s="2">
        <v>1000000</v>
      </c>
      <c r="W9" s="5">
        <f t="shared" si="2"/>
        <v>697676.32607103104</v>
      </c>
    </row>
    <row r="10" spans="1:23" x14ac:dyDescent="0.25">
      <c r="A10">
        <v>0.01</v>
      </c>
      <c r="B10">
        <v>25</v>
      </c>
      <c r="C10">
        <f>B10*A10</f>
        <v>0.25</v>
      </c>
      <c r="G10" s="2">
        <v>5.0000000000000001E-3</v>
      </c>
      <c r="H10" s="2">
        <v>50</v>
      </c>
      <c r="I10" s="2">
        <v>92</v>
      </c>
      <c r="J10" s="2">
        <v>1000000</v>
      </c>
      <c r="K10" s="5">
        <f t="shared" si="0"/>
        <v>810584.24597018713</v>
      </c>
      <c r="M10" s="2">
        <v>0.01</v>
      </c>
      <c r="N10" s="2">
        <v>25</v>
      </c>
      <c r="O10" s="2">
        <v>42</v>
      </c>
      <c r="P10" s="2">
        <v>1000000</v>
      </c>
      <c r="Q10" s="5">
        <f t="shared" si="1"/>
        <v>843664.81659638369</v>
      </c>
      <c r="S10" s="2">
        <v>0.02</v>
      </c>
      <c r="T10" s="2">
        <v>0</v>
      </c>
      <c r="U10" s="2">
        <v>17</v>
      </c>
      <c r="V10" s="2">
        <v>1000000</v>
      </c>
      <c r="W10" s="5">
        <f t="shared" si="2"/>
        <v>711770.32276260969</v>
      </c>
    </row>
    <row r="11" spans="1:23" x14ac:dyDescent="0.25">
      <c r="A11">
        <v>5.0000000000000001E-3</v>
      </c>
      <c r="B11">
        <v>50</v>
      </c>
      <c r="C11">
        <f>B11*A11</f>
        <v>0.25</v>
      </c>
      <c r="G11" s="2">
        <v>5.0000000000000001E-3</v>
      </c>
      <c r="H11" s="2">
        <v>50</v>
      </c>
      <c r="I11" s="2">
        <v>91</v>
      </c>
      <c r="J11" s="2">
        <v>1000000</v>
      </c>
      <c r="K11" s="5">
        <f t="shared" si="0"/>
        <v>814647.31641141453</v>
      </c>
      <c r="M11" s="2">
        <v>0.01</v>
      </c>
      <c r="N11" s="2">
        <v>25</v>
      </c>
      <c r="O11" s="2">
        <v>41</v>
      </c>
      <c r="P11" s="2">
        <v>1000000</v>
      </c>
      <c r="Q11" s="5">
        <f t="shared" si="1"/>
        <v>852143.78896621137</v>
      </c>
      <c r="S11" s="2">
        <v>0.02</v>
      </c>
      <c r="T11" s="2">
        <v>0</v>
      </c>
      <c r="U11" s="2">
        <v>16</v>
      </c>
      <c r="V11" s="2">
        <v>1000000</v>
      </c>
      <c r="W11" s="5">
        <f t="shared" si="2"/>
        <v>726149.03707369091</v>
      </c>
    </row>
    <row r="12" spans="1:23" x14ac:dyDescent="0.25">
      <c r="C12">
        <f>SUM(C9:C11)/SUM(B9:B11)</f>
        <v>0.01</v>
      </c>
      <c r="G12" s="2">
        <v>5.0000000000000001E-3</v>
      </c>
      <c r="H12" s="2">
        <v>50</v>
      </c>
      <c r="I12" s="2">
        <v>90</v>
      </c>
      <c r="J12" s="2">
        <v>1000000</v>
      </c>
      <c r="K12" s="5">
        <f t="shared" si="0"/>
        <v>818730.75307798188</v>
      </c>
      <c r="M12" s="2">
        <v>0.01</v>
      </c>
      <c r="N12" s="2">
        <v>25</v>
      </c>
      <c r="O12" s="2">
        <v>40</v>
      </c>
      <c r="P12" s="2">
        <v>1000000</v>
      </c>
      <c r="Q12" s="5">
        <f t="shared" si="1"/>
        <v>860707.97642505786</v>
      </c>
      <c r="S12" s="2">
        <v>0.02</v>
      </c>
      <c r="T12" s="2">
        <v>0</v>
      </c>
      <c r="U12" s="2">
        <v>15</v>
      </c>
      <c r="V12" s="2">
        <v>1000000</v>
      </c>
      <c r="W12" s="5">
        <f t="shared" si="2"/>
        <v>740818.22068171785</v>
      </c>
    </row>
    <row r="13" spans="1:23" x14ac:dyDescent="0.25">
      <c r="G13" s="2">
        <v>5.0000000000000001E-3</v>
      </c>
      <c r="H13" s="2">
        <v>50</v>
      </c>
      <c r="I13" s="2">
        <v>89</v>
      </c>
      <c r="J13" s="2">
        <v>1000000</v>
      </c>
      <c r="K13" s="5">
        <f t="shared" si="0"/>
        <v>822834.65805601841</v>
      </c>
      <c r="M13" s="2">
        <v>0.01</v>
      </c>
      <c r="N13" s="2">
        <v>25</v>
      </c>
      <c r="O13" s="2">
        <v>39</v>
      </c>
      <c r="P13" s="2">
        <v>1000000</v>
      </c>
      <c r="Q13" s="5">
        <f t="shared" si="1"/>
        <v>869358.23539880582</v>
      </c>
      <c r="S13" s="2">
        <v>0.02</v>
      </c>
      <c r="T13" s="2">
        <v>0</v>
      </c>
      <c r="U13" s="2">
        <v>14</v>
      </c>
      <c r="V13" s="2">
        <v>1000000</v>
      </c>
      <c r="W13" s="5">
        <f t="shared" si="2"/>
        <v>755783.74145572551</v>
      </c>
    </row>
    <row r="14" spans="1:23" x14ac:dyDescent="0.25">
      <c r="G14" s="2">
        <v>5.0000000000000001E-3</v>
      </c>
      <c r="H14" s="2">
        <v>50</v>
      </c>
      <c r="I14" s="2">
        <v>88</v>
      </c>
      <c r="J14" s="2">
        <v>1000000</v>
      </c>
      <c r="K14" s="5">
        <f t="shared" si="0"/>
        <v>826959.13394336228</v>
      </c>
      <c r="M14" s="2">
        <v>0.01</v>
      </c>
      <c r="N14" s="2">
        <v>25</v>
      </c>
      <c r="O14" s="2">
        <v>38</v>
      </c>
      <c r="P14" s="2">
        <v>1000000</v>
      </c>
      <c r="Q14" s="5">
        <f t="shared" si="1"/>
        <v>878095.43092056131</v>
      </c>
      <c r="S14" s="2">
        <v>0.02</v>
      </c>
      <c r="T14" s="2">
        <v>0</v>
      </c>
      <c r="U14" s="2">
        <v>13</v>
      </c>
      <c r="V14" s="2">
        <v>1000000</v>
      </c>
      <c r="W14" s="5">
        <f t="shared" si="2"/>
        <v>771051.58580356627</v>
      </c>
    </row>
    <row r="15" spans="1:23" x14ac:dyDescent="0.25">
      <c r="G15" s="2">
        <v>5.0000000000000001E-3</v>
      </c>
      <c r="H15" s="2">
        <v>50</v>
      </c>
      <c r="I15" s="2">
        <v>87</v>
      </c>
      <c r="J15" s="2">
        <v>1000000</v>
      </c>
      <c r="K15" s="5">
        <f t="shared" si="0"/>
        <v>831104.28385212563</v>
      </c>
      <c r="M15" s="2">
        <v>0.01</v>
      </c>
      <c r="N15" s="2">
        <v>25</v>
      </c>
      <c r="O15" s="2">
        <v>37</v>
      </c>
      <c r="P15" s="2">
        <v>1000000</v>
      </c>
      <c r="Q15" s="5">
        <f t="shared" si="1"/>
        <v>886920.43671715748</v>
      </c>
      <c r="S15" s="2">
        <v>0.02</v>
      </c>
      <c r="T15" s="2">
        <v>0</v>
      </c>
      <c r="U15" s="2">
        <v>12</v>
      </c>
      <c r="V15" s="2">
        <v>1000000</v>
      </c>
      <c r="W15" s="5">
        <f t="shared" si="2"/>
        <v>786627.86106655351</v>
      </c>
    </row>
    <row r="16" spans="1:23" x14ac:dyDescent="0.25">
      <c r="G16" s="2">
        <v>5.0000000000000001E-3</v>
      </c>
      <c r="H16" s="2">
        <v>50</v>
      </c>
      <c r="I16" s="2">
        <v>86</v>
      </c>
      <c r="J16" s="2">
        <v>1000000</v>
      </c>
      <c r="K16" s="5">
        <f t="shared" si="0"/>
        <v>835270.21141127206</v>
      </c>
      <c r="M16" s="2">
        <v>0.01</v>
      </c>
      <c r="N16" s="2">
        <v>25</v>
      </c>
      <c r="O16" s="2">
        <v>36</v>
      </c>
      <c r="P16" s="2">
        <v>1000000</v>
      </c>
      <c r="Q16" s="5">
        <f t="shared" si="1"/>
        <v>895834.13529652823</v>
      </c>
      <c r="S16" s="2">
        <v>0.02</v>
      </c>
      <c r="T16" s="2">
        <v>0</v>
      </c>
      <c r="U16" s="2">
        <v>11</v>
      </c>
      <c r="V16" s="2">
        <v>1000000</v>
      </c>
      <c r="W16" s="5">
        <f t="shared" si="2"/>
        <v>802518.79796247848</v>
      </c>
    </row>
    <row r="17" spans="7:23" x14ac:dyDescent="0.25">
      <c r="G17" s="2">
        <v>5.0000000000000001E-3</v>
      </c>
      <c r="H17" s="2">
        <v>50</v>
      </c>
      <c r="I17" s="2">
        <v>85</v>
      </c>
      <c r="J17" s="2">
        <v>1000000</v>
      </c>
      <c r="K17" s="5">
        <f t="shared" si="0"/>
        <v>839457.02076920739</v>
      </c>
      <c r="M17" s="2">
        <v>0.01</v>
      </c>
      <c r="N17" s="2">
        <v>25</v>
      </c>
      <c r="O17" s="2">
        <v>35</v>
      </c>
      <c r="P17" s="2">
        <v>1000000</v>
      </c>
      <c r="Q17" s="5">
        <f t="shared" si="1"/>
        <v>904837.41803595948</v>
      </c>
      <c r="S17" s="2">
        <v>0.02</v>
      </c>
      <c r="T17" s="2">
        <v>0</v>
      </c>
      <c r="U17" s="2">
        <v>10</v>
      </c>
      <c r="V17" s="2">
        <v>1000000</v>
      </c>
      <c r="W17" s="5">
        <f t="shared" si="2"/>
        <v>818730.75307798188</v>
      </c>
    </row>
    <row r="18" spans="7:23" x14ac:dyDescent="0.25">
      <c r="G18" s="2">
        <v>5.0000000000000001E-3</v>
      </c>
      <c r="H18" s="2">
        <v>50</v>
      </c>
      <c r="I18" s="2">
        <v>84</v>
      </c>
      <c r="J18" s="2">
        <v>1000000</v>
      </c>
      <c r="K18" s="5">
        <f t="shared" si="0"/>
        <v>843664.81659638369</v>
      </c>
      <c r="M18" s="2">
        <v>0.01</v>
      </c>
      <c r="N18" s="2">
        <v>25</v>
      </c>
      <c r="O18" s="2">
        <v>34</v>
      </c>
      <c r="P18" s="2">
        <v>1000000</v>
      </c>
      <c r="Q18" s="5">
        <f t="shared" si="1"/>
        <v>913931.1852712282</v>
      </c>
      <c r="S18" s="2">
        <v>0.02</v>
      </c>
      <c r="T18" s="2">
        <v>0</v>
      </c>
      <c r="U18" s="2">
        <v>9</v>
      </c>
      <c r="V18" s="2">
        <v>1000000</v>
      </c>
      <c r="W18" s="5">
        <f t="shared" si="2"/>
        <v>835270.21141127206</v>
      </c>
    </row>
    <row r="19" spans="7:23" x14ac:dyDescent="0.25">
      <c r="G19" s="2">
        <v>5.0000000000000001E-3</v>
      </c>
      <c r="H19" s="2">
        <v>50</v>
      </c>
      <c r="I19" s="2">
        <v>83</v>
      </c>
      <c r="J19" s="2">
        <v>1000000</v>
      </c>
      <c r="K19" s="5">
        <f t="shared" si="0"/>
        <v>847893.70408791583</v>
      </c>
      <c r="M19" s="2">
        <v>0.01</v>
      </c>
      <c r="N19" s="2">
        <v>25</v>
      </c>
      <c r="O19" s="2">
        <v>33</v>
      </c>
      <c r="P19" s="2">
        <v>1000000</v>
      </c>
      <c r="Q19" s="5">
        <f t="shared" si="1"/>
        <v>923116.34638663579</v>
      </c>
      <c r="S19" s="2">
        <v>0.02</v>
      </c>
      <c r="T19" s="2">
        <v>0</v>
      </c>
      <c r="U19" s="2">
        <v>8</v>
      </c>
      <c r="V19" s="2">
        <v>1000000</v>
      </c>
      <c r="W19" s="5">
        <f t="shared" si="2"/>
        <v>852143.78896621137</v>
      </c>
    </row>
    <row r="20" spans="7:23" x14ac:dyDescent="0.25">
      <c r="G20" s="2">
        <v>5.0000000000000001E-3</v>
      </c>
      <c r="H20" s="2">
        <v>50</v>
      </c>
      <c r="I20" s="2">
        <v>82</v>
      </c>
      <c r="J20" s="2">
        <v>1000000</v>
      </c>
      <c r="K20" s="5">
        <f t="shared" si="0"/>
        <v>852143.78896621137</v>
      </c>
      <c r="M20" s="2">
        <v>0.01</v>
      </c>
      <c r="N20" s="2">
        <v>25</v>
      </c>
      <c r="O20" s="2">
        <v>32</v>
      </c>
      <c r="P20" s="2">
        <v>1000000</v>
      </c>
      <c r="Q20" s="5">
        <f t="shared" si="1"/>
        <v>932393.81990594824</v>
      </c>
      <c r="S20" s="2">
        <v>0.02</v>
      </c>
      <c r="T20" s="2">
        <v>0</v>
      </c>
      <c r="U20" s="2">
        <v>7</v>
      </c>
      <c r="V20" s="2">
        <v>1000000</v>
      </c>
      <c r="W20" s="5">
        <f t="shared" si="2"/>
        <v>869358.23539880582</v>
      </c>
    </row>
    <row r="21" spans="7:23" x14ac:dyDescent="0.25">
      <c r="G21" s="2">
        <v>5.0000000000000001E-3</v>
      </c>
      <c r="H21" s="2">
        <v>50</v>
      </c>
      <c r="I21" s="2">
        <v>81</v>
      </c>
      <c r="J21" s="2">
        <v>1000000</v>
      </c>
      <c r="K21" s="5">
        <f t="shared" si="0"/>
        <v>856415.17748361349</v>
      </c>
      <c r="M21" s="2">
        <v>0.01</v>
      </c>
      <c r="N21" s="2">
        <v>25</v>
      </c>
      <c r="O21" s="2">
        <v>31</v>
      </c>
      <c r="P21" s="2">
        <v>1000000</v>
      </c>
      <c r="Q21" s="5">
        <f t="shared" si="1"/>
        <v>941764.53358424874</v>
      </c>
      <c r="S21" s="2">
        <v>0.02</v>
      </c>
      <c r="T21" s="2">
        <v>0</v>
      </c>
      <c r="U21" s="2">
        <v>6</v>
      </c>
      <c r="V21" s="2">
        <v>1000000</v>
      </c>
      <c r="W21" s="5">
        <f t="shared" si="2"/>
        <v>886920.43671715748</v>
      </c>
    </row>
    <row r="22" spans="7:23" x14ac:dyDescent="0.25">
      <c r="G22" s="2">
        <v>5.0000000000000001E-3</v>
      </c>
      <c r="H22" s="2">
        <v>50</v>
      </c>
      <c r="I22" s="2">
        <v>80</v>
      </c>
      <c r="J22" s="2">
        <v>1000000</v>
      </c>
      <c r="K22" s="5">
        <f t="shared" si="0"/>
        <v>860707.97642505786</v>
      </c>
      <c r="M22" s="2">
        <v>0.01</v>
      </c>
      <c r="N22" s="2">
        <v>25</v>
      </c>
      <c r="O22" s="2">
        <v>30</v>
      </c>
      <c r="P22" s="2">
        <v>1000000</v>
      </c>
      <c r="Q22" s="5">
        <f t="shared" si="1"/>
        <v>951229.42450071406</v>
      </c>
      <c r="S22" s="2">
        <v>0.02</v>
      </c>
      <c r="T22" s="2">
        <v>0</v>
      </c>
      <c r="U22" s="2">
        <v>5</v>
      </c>
      <c r="V22" s="2">
        <v>1000000</v>
      </c>
      <c r="W22" s="5">
        <f t="shared" si="2"/>
        <v>904837.41803595948</v>
      </c>
    </row>
    <row r="23" spans="7:23" x14ac:dyDescent="0.25">
      <c r="G23" s="2">
        <v>5.0000000000000001E-3</v>
      </c>
      <c r="H23" s="2">
        <v>50</v>
      </c>
      <c r="I23" s="2">
        <v>79</v>
      </c>
      <c r="J23" s="2">
        <v>1000000</v>
      </c>
      <c r="K23" s="5">
        <f t="shared" si="0"/>
        <v>865022.2931107413</v>
      </c>
      <c r="M23" s="2">
        <v>0.01</v>
      </c>
      <c r="N23" s="2">
        <v>25</v>
      </c>
      <c r="O23" s="2">
        <v>29</v>
      </c>
      <c r="P23" s="2">
        <v>1000000</v>
      </c>
      <c r="Q23" s="5">
        <f t="shared" si="1"/>
        <v>960789.43915232318</v>
      </c>
      <c r="S23" s="2">
        <v>0.02</v>
      </c>
      <c r="T23" s="2">
        <v>0</v>
      </c>
      <c r="U23" s="2">
        <v>4</v>
      </c>
      <c r="V23" s="2">
        <v>1000000</v>
      </c>
      <c r="W23" s="5">
        <f t="shared" si="2"/>
        <v>923116.34638663579</v>
      </c>
    </row>
    <row r="24" spans="7:23" x14ac:dyDescent="0.25">
      <c r="G24" s="2">
        <v>5.0000000000000001E-3</v>
      </c>
      <c r="H24" s="2">
        <v>50</v>
      </c>
      <c r="I24" s="2">
        <v>78</v>
      </c>
      <c r="J24" s="2">
        <v>1000000</v>
      </c>
      <c r="K24" s="5">
        <f t="shared" si="0"/>
        <v>869358.23539880582</v>
      </c>
      <c r="M24" s="2">
        <v>0.01</v>
      </c>
      <c r="N24" s="2">
        <v>25</v>
      </c>
      <c r="O24" s="2">
        <v>28</v>
      </c>
      <c r="P24" s="2">
        <v>1000000</v>
      </c>
      <c r="Q24" s="5">
        <f t="shared" si="1"/>
        <v>970445.53354850819</v>
      </c>
      <c r="S24" s="2">
        <v>0.02</v>
      </c>
      <c r="T24" s="2">
        <v>0</v>
      </c>
      <c r="U24" s="2">
        <v>3</v>
      </c>
      <c r="V24" s="2">
        <v>1000000</v>
      </c>
      <c r="W24" s="5">
        <f t="shared" si="2"/>
        <v>941764.53358424874</v>
      </c>
    </row>
    <row r="25" spans="7:23" x14ac:dyDescent="0.25">
      <c r="G25" s="2">
        <v>5.0000000000000001E-3</v>
      </c>
      <c r="H25" s="2">
        <v>50</v>
      </c>
      <c r="I25" s="2">
        <v>77</v>
      </c>
      <c r="J25" s="2">
        <v>1000000</v>
      </c>
      <c r="K25" s="5">
        <f t="shared" si="0"/>
        <v>873715.91168803442</v>
      </c>
      <c r="M25" s="2">
        <v>0.01</v>
      </c>
      <c r="N25" s="2">
        <v>25</v>
      </c>
      <c r="O25" s="2">
        <v>27</v>
      </c>
      <c r="P25" s="2">
        <v>1000000</v>
      </c>
      <c r="Q25" s="5">
        <f t="shared" si="1"/>
        <v>980198.67330675526</v>
      </c>
      <c r="S25" s="2">
        <v>0.02</v>
      </c>
      <c r="T25" s="2">
        <v>0</v>
      </c>
      <c r="U25" s="2">
        <v>2</v>
      </c>
      <c r="V25" s="2">
        <v>1000000</v>
      </c>
      <c r="W25" s="5">
        <f t="shared" si="2"/>
        <v>960789.43915232318</v>
      </c>
    </row>
    <row r="26" spans="7:23" x14ac:dyDescent="0.25">
      <c r="G26" s="2">
        <v>5.0000000000000001E-3</v>
      </c>
      <c r="H26" s="2">
        <v>50</v>
      </c>
      <c r="I26" s="2">
        <v>76</v>
      </c>
      <c r="J26" s="2">
        <v>1000000</v>
      </c>
      <c r="K26" s="5">
        <f t="shared" si="0"/>
        <v>878095.43092056131</v>
      </c>
      <c r="M26" s="2">
        <v>0.01</v>
      </c>
      <c r="N26" s="2">
        <v>25</v>
      </c>
      <c r="O26" s="2">
        <v>26</v>
      </c>
      <c r="P26" s="2">
        <v>1000000</v>
      </c>
      <c r="Q26" s="5">
        <f t="shared" si="1"/>
        <v>990049.83374916809</v>
      </c>
      <c r="S26" s="2">
        <v>0.02</v>
      </c>
      <c r="T26" s="2">
        <v>0</v>
      </c>
      <c r="U26" s="2">
        <v>1</v>
      </c>
      <c r="V26" s="2">
        <v>1000000</v>
      </c>
      <c r="W26" s="5">
        <f t="shared" si="2"/>
        <v>980198.67330675526</v>
      </c>
    </row>
    <row r="27" spans="7:23" x14ac:dyDescent="0.25">
      <c r="G27" s="2">
        <v>5.0000000000000001E-3</v>
      </c>
      <c r="H27" s="2">
        <v>50</v>
      </c>
      <c r="I27" s="2">
        <v>75</v>
      </c>
      <c r="J27" s="2">
        <v>1000000</v>
      </c>
      <c r="K27" s="5">
        <f t="shared" si="0"/>
        <v>882496.90258459549</v>
      </c>
      <c r="M27" s="2"/>
      <c r="N27" s="2"/>
      <c r="O27" s="2"/>
      <c r="P27" s="2"/>
      <c r="Q27" s="5"/>
    </row>
    <row r="28" spans="7:23" x14ac:dyDescent="0.25">
      <c r="G28" s="2">
        <v>5.0000000000000001E-3</v>
      </c>
      <c r="H28" s="2">
        <v>50</v>
      </c>
      <c r="I28" s="2">
        <v>74</v>
      </c>
      <c r="J28" s="2">
        <v>1000000</v>
      </c>
      <c r="K28" s="5">
        <f t="shared" si="0"/>
        <v>886920.43671715748</v>
      </c>
      <c r="M28" s="2"/>
      <c r="N28" s="2"/>
      <c r="O28" s="2"/>
      <c r="P28" s="2"/>
      <c r="Q28" s="5"/>
    </row>
    <row r="29" spans="7:23" x14ac:dyDescent="0.25">
      <c r="G29" s="2">
        <v>5.0000000000000001E-3</v>
      </c>
      <c r="H29" s="2">
        <v>50</v>
      </c>
      <c r="I29" s="2">
        <v>73</v>
      </c>
      <c r="J29" s="2">
        <v>1000000</v>
      </c>
      <c r="K29" s="5">
        <f t="shared" si="0"/>
        <v>891366.14390683128</v>
      </c>
      <c r="M29" s="2"/>
      <c r="N29" s="2"/>
      <c r="O29" s="2"/>
      <c r="P29" s="2"/>
      <c r="Q29" s="5"/>
    </row>
    <row r="30" spans="7:23" x14ac:dyDescent="0.25">
      <c r="G30" s="2">
        <v>5.0000000000000001E-3</v>
      </c>
      <c r="H30" s="2">
        <v>50</v>
      </c>
      <c r="I30" s="2">
        <v>72</v>
      </c>
      <c r="J30" s="2">
        <v>1000000</v>
      </c>
      <c r="K30" s="5">
        <f t="shared" si="0"/>
        <v>895834.13529652823</v>
      </c>
      <c r="M30" s="2"/>
      <c r="N30" s="2"/>
      <c r="O30" s="2"/>
      <c r="P30" s="2"/>
      <c r="Q30" s="5"/>
    </row>
    <row r="31" spans="7:23" x14ac:dyDescent="0.25">
      <c r="G31" s="2">
        <v>5.0000000000000001E-3</v>
      </c>
      <c r="H31" s="2">
        <v>50</v>
      </c>
      <c r="I31" s="2">
        <v>71</v>
      </c>
      <c r="J31" s="2">
        <v>1000000</v>
      </c>
      <c r="K31" s="5">
        <f t="shared" si="0"/>
        <v>900324.52258626558</v>
      </c>
      <c r="M31" s="2"/>
      <c r="N31" s="2"/>
      <c r="O31" s="2"/>
      <c r="P31" s="2"/>
      <c r="Q31" s="5"/>
    </row>
    <row r="32" spans="7:23" x14ac:dyDescent="0.25">
      <c r="G32" s="2">
        <v>5.0000000000000001E-3</v>
      </c>
      <c r="H32" s="2">
        <v>50</v>
      </c>
      <c r="I32" s="2">
        <v>70</v>
      </c>
      <c r="J32" s="2">
        <v>1000000</v>
      </c>
      <c r="K32" s="5">
        <f t="shared" si="0"/>
        <v>904837.41803595948</v>
      </c>
      <c r="M32" s="2"/>
      <c r="N32" s="2"/>
      <c r="O32" s="2"/>
      <c r="P32" s="2"/>
      <c r="Q32" s="5"/>
    </row>
    <row r="33" spans="7:17" x14ac:dyDescent="0.25">
      <c r="G33" s="2">
        <v>5.0000000000000001E-3</v>
      </c>
      <c r="H33" s="2">
        <v>50</v>
      </c>
      <c r="I33" s="2">
        <v>69</v>
      </c>
      <c r="J33" s="2">
        <v>1000000</v>
      </c>
      <c r="K33" s="5">
        <f t="shared" si="0"/>
        <v>909372.9344682314</v>
      </c>
      <c r="M33" s="2"/>
      <c r="N33" s="2"/>
      <c r="O33" s="2"/>
      <c r="P33" s="2"/>
      <c r="Q33" s="5"/>
    </row>
    <row r="34" spans="7:17" x14ac:dyDescent="0.25">
      <c r="G34" s="2">
        <v>5.0000000000000001E-3</v>
      </c>
      <c r="H34" s="2">
        <v>50</v>
      </c>
      <c r="I34" s="2">
        <v>68</v>
      </c>
      <c r="J34" s="2">
        <v>1000000</v>
      </c>
      <c r="K34" s="5">
        <f t="shared" si="0"/>
        <v>913931.1852712282</v>
      </c>
      <c r="M34" s="2"/>
      <c r="N34" s="2"/>
      <c r="O34" s="2"/>
      <c r="P34" s="2"/>
      <c r="Q34" s="5"/>
    </row>
    <row r="35" spans="7:17" x14ac:dyDescent="0.25">
      <c r="G35" s="2">
        <v>5.0000000000000001E-3</v>
      </c>
      <c r="H35" s="2">
        <v>50</v>
      </c>
      <c r="I35" s="2">
        <v>67</v>
      </c>
      <c r="J35" s="2">
        <v>1000000</v>
      </c>
      <c r="K35" s="5">
        <f t="shared" si="0"/>
        <v>918512.28440145741</v>
      </c>
      <c r="M35" s="2"/>
      <c r="N35" s="2"/>
      <c r="O35" s="2"/>
      <c r="P35" s="2"/>
      <c r="Q35" s="5"/>
    </row>
    <row r="36" spans="7:17" x14ac:dyDescent="0.25">
      <c r="G36" s="2">
        <v>5.0000000000000001E-3</v>
      </c>
      <c r="H36" s="2">
        <v>50</v>
      </c>
      <c r="I36" s="2">
        <v>66</v>
      </c>
      <c r="J36" s="2">
        <v>1000000</v>
      </c>
      <c r="K36" s="5">
        <f t="shared" si="0"/>
        <v>923116.34638663579</v>
      </c>
      <c r="M36" s="2"/>
      <c r="N36" s="2"/>
      <c r="O36" s="2"/>
      <c r="P36" s="2"/>
      <c r="Q36" s="5"/>
    </row>
    <row r="37" spans="7:17" x14ac:dyDescent="0.25">
      <c r="G37" s="2">
        <v>5.0000000000000001E-3</v>
      </c>
      <c r="H37" s="2">
        <v>50</v>
      </c>
      <c r="I37" s="2">
        <v>65</v>
      </c>
      <c r="J37" s="2">
        <v>1000000</v>
      </c>
      <c r="K37" s="5">
        <f t="shared" si="0"/>
        <v>927743.48632855283</v>
      </c>
      <c r="M37" s="2"/>
      <c r="N37" s="2"/>
      <c r="O37" s="2"/>
      <c r="P37" s="2"/>
      <c r="Q37" s="5"/>
    </row>
    <row r="38" spans="7:17" x14ac:dyDescent="0.25">
      <c r="G38" s="2">
        <v>5.0000000000000001E-3</v>
      </c>
      <c r="H38" s="2">
        <v>50</v>
      </c>
      <c r="I38" s="2">
        <v>64</v>
      </c>
      <c r="J38" s="2">
        <v>1000000</v>
      </c>
      <c r="K38" s="5">
        <f t="shared" si="0"/>
        <v>932393.81990594824</v>
      </c>
      <c r="M38" s="2"/>
      <c r="N38" s="2"/>
      <c r="O38" s="2"/>
      <c r="P38" s="2"/>
      <c r="Q38" s="5"/>
    </row>
    <row r="39" spans="7:17" x14ac:dyDescent="0.25">
      <c r="G39" s="2">
        <v>5.0000000000000001E-3</v>
      </c>
      <c r="H39" s="2">
        <v>50</v>
      </c>
      <c r="I39" s="2">
        <v>63</v>
      </c>
      <c r="J39" s="2">
        <v>1000000</v>
      </c>
      <c r="K39" s="5">
        <f t="shared" si="0"/>
        <v>937067.46337740344</v>
      </c>
      <c r="M39" s="2"/>
      <c r="N39" s="2"/>
      <c r="O39" s="2"/>
      <c r="P39" s="2"/>
      <c r="Q39" s="5"/>
    </row>
    <row r="40" spans="7:17" x14ac:dyDescent="0.25">
      <c r="G40" s="2">
        <v>5.0000000000000001E-3</v>
      </c>
      <c r="H40" s="2">
        <v>50</v>
      </c>
      <c r="I40" s="2">
        <v>62</v>
      </c>
      <c r="J40" s="2">
        <v>1000000</v>
      </c>
      <c r="K40" s="5">
        <f t="shared" si="0"/>
        <v>941764.53358424874</v>
      </c>
      <c r="M40" s="2"/>
      <c r="N40" s="2"/>
      <c r="O40" s="2"/>
      <c r="P40" s="2"/>
      <c r="Q40" s="5"/>
    </row>
    <row r="41" spans="7:17" x14ac:dyDescent="0.25">
      <c r="G41" s="2">
        <v>5.0000000000000001E-3</v>
      </c>
      <c r="H41" s="2">
        <v>50</v>
      </c>
      <c r="I41" s="2">
        <v>61</v>
      </c>
      <c r="J41" s="2">
        <v>1000000</v>
      </c>
      <c r="K41" s="5">
        <f t="shared" si="0"/>
        <v>946485.14795348386</v>
      </c>
      <c r="M41" s="2"/>
      <c r="N41" s="2"/>
      <c r="O41" s="2"/>
      <c r="P41" s="2"/>
      <c r="Q41" s="5"/>
    </row>
    <row r="42" spans="7:17" x14ac:dyDescent="0.25">
      <c r="G42" s="2">
        <v>5.0000000000000001E-3</v>
      </c>
      <c r="H42" s="2">
        <v>50</v>
      </c>
      <c r="I42" s="2">
        <v>60</v>
      </c>
      <c r="J42" s="2">
        <v>1000000</v>
      </c>
      <c r="K42" s="5">
        <f>EXP(-G42*(I42-H42))*J42</f>
        <v>951229.42450071406</v>
      </c>
      <c r="M42" s="2"/>
      <c r="N42" s="2"/>
      <c r="O42" s="2"/>
      <c r="P42" s="2"/>
      <c r="Q42" s="5"/>
    </row>
    <row r="43" spans="7:17" x14ac:dyDescent="0.25">
      <c r="G43" s="2">
        <v>5.0000000000000001E-3</v>
      </c>
      <c r="H43" s="2">
        <v>50</v>
      </c>
      <c r="I43" s="2">
        <v>59</v>
      </c>
      <c r="J43" s="2">
        <v>1000000</v>
      </c>
      <c r="K43" s="5">
        <f>EXP(-G43*(I43-H43))*J43</f>
        <v>955997.48183309997</v>
      </c>
    </row>
    <row r="44" spans="7:17" x14ac:dyDescent="0.25">
      <c r="G44" s="2">
        <v>5.0000000000000001E-3</v>
      </c>
      <c r="H44" s="2">
        <v>50</v>
      </c>
      <c r="I44" s="2">
        <v>58</v>
      </c>
      <c r="J44" s="2">
        <v>1000000</v>
      </c>
      <c r="K44" s="5">
        <f>EXP(-G44*(I44-H44))*J44</f>
        <v>960789.43915232318</v>
      </c>
    </row>
    <row r="45" spans="7:17" x14ac:dyDescent="0.25">
      <c r="G45" s="2">
        <v>5.0000000000000001E-3</v>
      </c>
      <c r="H45" s="2">
        <v>50</v>
      </c>
      <c r="I45" s="2">
        <v>57</v>
      </c>
      <c r="J45" s="2">
        <v>1000000</v>
      </c>
      <c r="K45" s="5">
        <f t="shared" ref="K45:K48" si="3">EXP(-G45*(I45-H45))*J45</f>
        <v>965605.41625756642</v>
      </c>
    </row>
    <row r="46" spans="7:17" x14ac:dyDescent="0.25">
      <c r="G46" s="2">
        <v>5.0000000000000001E-3</v>
      </c>
      <c r="H46" s="2">
        <v>50</v>
      </c>
      <c r="I46" s="2">
        <v>56</v>
      </c>
      <c r="J46" s="2">
        <v>1000000</v>
      </c>
      <c r="K46" s="5">
        <f t="shared" si="3"/>
        <v>970445.53354850819</v>
      </c>
    </row>
    <row r="47" spans="7:17" x14ac:dyDescent="0.25">
      <c r="G47" s="2">
        <v>5.0000000000000001E-3</v>
      </c>
      <c r="H47" s="2">
        <v>50</v>
      </c>
      <c r="I47" s="2">
        <v>55</v>
      </c>
      <c r="J47" s="2">
        <v>1000000</v>
      </c>
      <c r="K47" s="5">
        <f t="shared" si="3"/>
        <v>975309.91202833259</v>
      </c>
    </row>
    <row r="48" spans="7:17" x14ac:dyDescent="0.25">
      <c r="G48" s="2">
        <v>5.0000000000000001E-3</v>
      </c>
      <c r="H48" s="2">
        <v>50</v>
      </c>
      <c r="I48" s="2">
        <v>54</v>
      </c>
      <c r="J48" s="2">
        <v>1000000</v>
      </c>
      <c r="K48" s="5">
        <f t="shared" si="3"/>
        <v>980198.67330675526</v>
      </c>
    </row>
    <row r="49" spans="7:11" x14ac:dyDescent="0.25">
      <c r="G49" s="2">
        <v>5.0000000000000001E-3</v>
      </c>
      <c r="H49" s="2">
        <v>50</v>
      </c>
      <c r="I49" s="2">
        <v>53</v>
      </c>
      <c r="J49" s="2">
        <v>1000000</v>
      </c>
      <c r="K49" s="5">
        <f>EXP(-G49*(I49-H49))*J49</f>
        <v>985111.9396030627</v>
      </c>
    </row>
    <row r="50" spans="7:11" x14ac:dyDescent="0.25">
      <c r="G50" s="2">
        <v>5.0000000000000001E-3</v>
      </c>
      <c r="H50" s="2">
        <v>50</v>
      </c>
      <c r="I50" s="2">
        <v>52</v>
      </c>
      <c r="J50" s="2">
        <v>1000000</v>
      </c>
      <c r="K50" s="5">
        <f>EXP(-G50*(I50-H50))*J50</f>
        <v>990049.83374916809</v>
      </c>
    </row>
    <row r="51" spans="7:11" x14ac:dyDescent="0.25">
      <c r="G51" s="2">
        <v>5.0000000000000001E-3</v>
      </c>
      <c r="H51" s="2">
        <v>50</v>
      </c>
      <c r="I51" s="2">
        <v>51</v>
      </c>
      <c r="J51" s="2">
        <v>1000000</v>
      </c>
      <c r="K51" s="5">
        <f>EXP(-G51*(I51-H51))*J51</f>
        <v>995012.47919268231</v>
      </c>
    </row>
    <row r="52" spans="7:11" x14ac:dyDescent="0.25">
      <c r="G52" s="2"/>
      <c r="H52" s="2"/>
      <c r="I52" s="2"/>
      <c r="J52" s="2"/>
      <c r="K52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selection activeCell="A7" sqref="A7"/>
    </sheetView>
  </sheetViews>
  <sheetFormatPr defaultRowHeight="15" x14ac:dyDescent="0.25"/>
  <cols>
    <col min="1" max="1" width="24.625" bestFit="1" customWidth="1"/>
    <col min="2" max="2" width="11.25" bestFit="1" customWidth="1"/>
    <col min="3" max="3" width="10.5" bestFit="1" customWidth="1"/>
    <col min="8" max="8" width="11.375" bestFit="1" customWidth="1"/>
    <col min="17" max="17" width="9.125" customWidth="1"/>
  </cols>
  <sheetData>
    <row r="1" spans="1:23" x14ac:dyDescent="0.25">
      <c r="C1" t="s">
        <v>22</v>
      </c>
      <c r="G1" s="1" t="s">
        <v>2</v>
      </c>
      <c r="H1" s="1" t="s">
        <v>17</v>
      </c>
      <c r="I1" s="1" t="s">
        <v>16</v>
      </c>
      <c r="J1" s="1" t="s">
        <v>4</v>
      </c>
      <c r="K1" s="1" t="s">
        <v>18</v>
      </c>
      <c r="L1" s="1"/>
      <c r="M1" s="1" t="s">
        <v>2</v>
      </c>
      <c r="N1" s="1" t="s">
        <v>17</v>
      </c>
      <c r="O1" s="1" t="s">
        <v>16</v>
      </c>
      <c r="P1" s="1" t="s">
        <v>4</v>
      </c>
      <c r="Q1" s="1" t="s">
        <v>18</v>
      </c>
      <c r="S1" s="1" t="s">
        <v>2</v>
      </c>
      <c r="T1" s="1" t="s">
        <v>17</v>
      </c>
      <c r="U1" s="1" t="s">
        <v>16</v>
      </c>
      <c r="V1" s="1" t="s">
        <v>4</v>
      </c>
      <c r="W1" s="1" t="s">
        <v>18</v>
      </c>
    </row>
    <row r="2" spans="1:23" x14ac:dyDescent="0.25">
      <c r="A2" t="s">
        <v>19</v>
      </c>
      <c r="B2" s="6">
        <f>SUM(K2:K51)</f>
        <v>44142786.34967079</v>
      </c>
      <c r="C2">
        <f>D2/(1+0.02)^25</f>
        <v>20980754.60983574</v>
      </c>
      <c r="D2">
        <f>B2/(1+0.01)^25</f>
        <v>34421151.781290025</v>
      </c>
      <c r="G2" s="2">
        <v>5.0000000000000001E-3</v>
      </c>
      <c r="H2" s="2">
        <v>50</v>
      </c>
      <c r="I2" s="2">
        <v>100</v>
      </c>
      <c r="J2" s="2">
        <v>1000000</v>
      </c>
      <c r="K2" s="5">
        <f>J2/(1+G2)^(I2-H2)</f>
        <v>779286.06825165288</v>
      </c>
      <c r="L2" s="5"/>
      <c r="M2" s="2">
        <v>0.01</v>
      </c>
      <c r="N2" s="2">
        <v>25</v>
      </c>
      <c r="O2" s="2">
        <v>50</v>
      </c>
      <c r="P2" s="2">
        <v>1000000</v>
      </c>
      <c r="Q2" s="5">
        <f>P2/(1+M2)^(O2-N2)</f>
        <v>779768.44299378328</v>
      </c>
      <c r="S2" s="2">
        <v>0.02</v>
      </c>
      <c r="T2" s="2">
        <v>0</v>
      </c>
      <c r="U2" s="2">
        <v>25</v>
      </c>
      <c r="V2" s="2">
        <v>1000000</v>
      </c>
      <c r="W2" s="5">
        <f t="shared" ref="W2:W26" si="0">V2/(1+S2)^(U2-T2)</f>
        <v>609530.87052827934</v>
      </c>
    </row>
    <row r="3" spans="1:23" x14ac:dyDescent="0.25">
      <c r="A3" t="s">
        <v>20</v>
      </c>
      <c r="B3" s="6">
        <f>SUM(Q2:Q26)</f>
        <v>22023155.700621631</v>
      </c>
      <c r="C3">
        <f>B3/(1+0.02)^25</f>
        <v>13423793.265979741</v>
      </c>
      <c r="G3" s="2">
        <v>5.0000000000000001E-3</v>
      </c>
      <c r="H3" s="2">
        <v>50</v>
      </c>
      <c r="I3" s="2">
        <v>99</v>
      </c>
      <c r="J3" s="2">
        <v>1000000</v>
      </c>
      <c r="K3" s="5">
        <f t="shared" ref="K3:K51" si="1">J3/(1+G3)^(I3-H3)</f>
        <v>783182.49859291094</v>
      </c>
      <c r="M3" s="2">
        <v>0.01</v>
      </c>
      <c r="N3" s="2">
        <v>25</v>
      </c>
      <c r="O3" s="2">
        <v>49</v>
      </c>
      <c r="P3" s="2">
        <v>1000000</v>
      </c>
      <c r="Q3" s="5">
        <f t="shared" ref="Q3:Q26" si="2">P3/(1+M3)^(O3-N3)</f>
        <v>787566.12742372125</v>
      </c>
      <c r="S3" s="2">
        <v>0.02</v>
      </c>
      <c r="T3" s="2">
        <v>0</v>
      </c>
      <c r="U3" s="2">
        <v>24</v>
      </c>
      <c r="V3" s="2">
        <v>1000000</v>
      </c>
      <c r="W3" s="5">
        <f t="shared" si="0"/>
        <v>621721.48793884495</v>
      </c>
    </row>
    <row r="4" spans="1:23" x14ac:dyDescent="0.25">
      <c r="A4" t="s">
        <v>21</v>
      </c>
      <c r="B4" s="6">
        <f>SUM(W2:W26)</f>
        <v>19523456.473586045</v>
      </c>
      <c r="C4" s="7">
        <f>B4</f>
        <v>19523456.473586045</v>
      </c>
      <c r="G4" s="2">
        <v>5.0000000000000001E-3</v>
      </c>
      <c r="H4" s="2">
        <v>50</v>
      </c>
      <c r="I4" s="2">
        <v>98</v>
      </c>
      <c r="J4" s="2">
        <v>1000000</v>
      </c>
      <c r="K4" s="5">
        <f t="shared" si="1"/>
        <v>787098.41108587547</v>
      </c>
      <c r="M4" s="2">
        <v>0.01</v>
      </c>
      <c r="N4" s="2">
        <v>25</v>
      </c>
      <c r="O4" s="2">
        <v>48</v>
      </c>
      <c r="P4" s="2">
        <v>1000000</v>
      </c>
      <c r="Q4" s="5">
        <f t="shared" si="2"/>
        <v>795441.78869795857</v>
      </c>
      <c r="S4" s="2">
        <v>0.02</v>
      </c>
      <c r="T4" s="2">
        <v>0</v>
      </c>
      <c r="U4" s="2">
        <v>23</v>
      </c>
      <c r="V4" s="2">
        <v>1000000</v>
      </c>
      <c r="W4" s="5">
        <f t="shared" si="0"/>
        <v>634155.91769762186</v>
      </c>
    </row>
    <row r="5" spans="1:23" x14ac:dyDescent="0.25">
      <c r="C5">
        <f>SUM(C2:C4)</f>
        <v>53928004.349401526</v>
      </c>
      <c r="G5" s="2">
        <v>5.0000000000000001E-3</v>
      </c>
      <c r="H5" s="2">
        <v>50</v>
      </c>
      <c r="I5" s="2">
        <v>97</v>
      </c>
      <c r="J5" s="2">
        <v>1000000</v>
      </c>
      <c r="K5" s="5">
        <f t="shared" si="1"/>
        <v>791033.90314130473</v>
      </c>
      <c r="M5" s="2">
        <v>0.01</v>
      </c>
      <c r="N5" s="2">
        <v>25</v>
      </c>
      <c r="O5" s="2">
        <v>47</v>
      </c>
      <c r="P5" s="2">
        <v>1000000</v>
      </c>
      <c r="Q5" s="5">
        <f t="shared" si="2"/>
        <v>803396.2065849381</v>
      </c>
      <c r="S5" s="2">
        <v>0.02</v>
      </c>
      <c r="T5" s="2">
        <v>0</v>
      </c>
      <c r="U5" s="2">
        <v>22</v>
      </c>
      <c r="V5" s="2">
        <v>1000000</v>
      </c>
      <c r="W5" s="5">
        <f t="shared" si="0"/>
        <v>646839.03605157416</v>
      </c>
    </row>
    <row r="6" spans="1:23" x14ac:dyDescent="0.25">
      <c r="G6" s="2">
        <v>5.0000000000000001E-3</v>
      </c>
      <c r="H6" s="2">
        <v>50</v>
      </c>
      <c r="I6" s="2">
        <v>96</v>
      </c>
      <c r="J6" s="2">
        <v>1000000</v>
      </c>
      <c r="K6" s="5">
        <f t="shared" si="1"/>
        <v>794989.07265701098</v>
      </c>
      <c r="M6" s="2">
        <v>0.01</v>
      </c>
      <c r="N6" s="2">
        <v>25</v>
      </c>
      <c r="O6" s="2">
        <v>46</v>
      </c>
      <c r="P6" s="2">
        <v>1000000</v>
      </c>
      <c r="Q6" s="5">
        <f t="shared" si="2"/>
        <v>811430.16865078767</v>
      </c>
      <c r="S6" s="2">
        <v>0.02</v>
      </c>
      <c r="T6" s="2">
        <v>0</v>
      </c>
      <c r="U6" s="2">
        <v>21</v>
      </c>
      <c r="V6" s="2">
        <v>1000000</v>
      </c>
      <c r="W6" s="5">
        <f t="shared" si="0"/>
        <v>659775.81677260564</v>
      </c>
    </row>
    <row r="7" spans="1:23" x14ac:dyDescent="0.25">
      <c r="G7" s="2">
        <v>5.0000000000000001E-3</v>
      </c>
      <c r="H7" s="2">
        <v>50</v>
      </c>
      <c r="I7" s="2">
        <v>95</v>
      </c>
      <c r="J7" s="2">
        <v>1000000</v>
      </c>
      <c r="K7" s="5">
        <f t="shared" si="1"/>
        <v>798964.018020296</v>
      </c>
      <c r="M7" s="2">
        <v>0.01</v>
      </c>
      <c r="N7" s="2">
        <v>25</v>
      </c>
      <c r="O7" s="2">
        <v>45</v>
      </c>
      <c r="P7" s="2">
        <v>1000000</v>
      </c>
      <c r="Q7" s="5">
        <f t="shared" si="2"/>
        <v>819544.47033729544</v>
      </c>
      <c r="S7" s="2">
        <v>0.02</v>
      </c>
      <c r="T7" s="2">
        <v>0</v>
      </c>
      <c r="U7" s="2">
        <v>20</v>
      </c>
      <c r="V7" s="2">
        <v>1000000</v>
      </c>
      <c r="W7" s="5">
        <f t="shared" si="0"/>
        <v>672971.33310805773</v>
      </c>
    </row>
    <row r="8" spans="1:23" x14ac:dyDescent="0.25">
      <c r="G8" s="2">
        <v>5.0000000000000001E-3</v>
      </c>
      <c r="H8" s="2">
        <v>50</v>
      </c>
      <c r="I8" s="2">
        <v>94</v>
      </c>
      <c r="J8" s="2">
        <v>1000000</v>
      </c>
      <c r="K8" s="5">
        <f t="shared" si="1"/>
        <v>802958.83811039734</v>
      </c>
      <c r="M8" s="2">
        <v>0.01</v>
      </c>
      <c r="N8" s="2">
        <v>25</v>
      </c>
      <c r="O8" s="2">
        <v>44</v>
      </c>
      <c r="P8" s="2">
        <v>1000000</v>
      </c>
      <c r="Q8" s="5">
        <f t="shared" si="2"/>
        <v>827739.91504066845</v>
      </c>
      <c r="S8" s="2">
        <v>0.02</v>
      </c>
      <c r="T8" s="2">
        <v>0</v>
      </c>
      <c r="U8" s="2">
        <v>19</v>
      </c>
      <c r="V8" s="2">
        <v>1000000</v>
      </c>
      <c r="W8" s="5">
        <f t="shared" si="0"/>
        <v>686430.75977021898</v>
      </c>
    </row>
    <row r="9" spans="1:23" x14ac:dyDescent="0.25">
      <c r="G9" s="2">
        <v>5.0000000000000001E-3</v>
      </c>
      <c r="H9" s="2">
        <v>50</v>
      </c>
      <c r="I9" s="2">
        <v>93</v>
      </c>
      <c r="J9" s="2">
        <v>1000000</v>
      </c>
      <c r="K9" s="5">
        <f t="shared" si="1"/>
        <v>806973.63230094907</v>
      </c>
      <c r="M9" s="2">
        <v>0.01</v>
      </c>
      <c r="N9" s="2">
        <v>25</v>
      </c>
      <c r="O9" s="2">
        <v>43</v>
      </c>
      <c r="P9" s="2">
        <v>1000000</v>
      </c>
      <c r="Q9" s="5">
        <f t="shared" si="2"/>
        <v>836017.31419107493</v>
      </c>
      <c r="S9" s="2">
        <v>0.02</v>
      </c>
      <c r="T9" s="2">
        <v>0</v>
      </c>
      <c r="U9" s="2">
        <v>18</v>
      </c>
      <c r="V9" s="2">
        <v>1000000</v>
      </c>
      <c r="W9" s="5">
        <f t="shared" si="0"/>
        <v>700159.37496562337</v>
      </c>
    </row>
    <row r="10" spans="1:23" x14ac:dyDescent="0.25">
      <c r="G10" s="2">
        <v>5.0000000000000001E-3</v>
      </c>
      <c r="H10" s="2">
        <v>50</v>
      </c>
      <c r="I10" s="2">
        <v>92</v>
      </c>
      <c r="J10" s="2">
        <v>1000000</v>
      </c>
      <c r="K10" s="5">
        <f t="shared" si="1"/>
        <v>811008.50046245381</v>
      </c>
      <c r="M10" s="2">
        <v>0.01</v>
      </c>
      <c r="N10" s="2">
        <v>25</v>
      </c>
      <c r="O10" s="2">
        <v>42</v>
      </c>
      <c r="P10" s="2">
        <v>1000000</v>
      </c>
      <c r="Q10" s="5">
        <f t="shared" si="2"/>
        <v>844377.48733298574</v>
      </c>
      <c r="S10" s="2">
        <v>0.02</v>
      </c>
      <c r="T10" s="2">
        <v>0</v>
      </c>
      <c r="U10" s="2">
        <v>17</v>
      </c>
      <c r="V10" s="2">
        <v>1000000</v>
      </c>
      <c r="W10" s="5">
        <f t="shared" si="0"/>
        <v>714162.56246493571</v>
      </c>
    </row>
    <row r="11" spans="1:23" x14ac:dyDescent="0.25">
      <c r="G11" s="2">
        <v>5.0000000000000001E-3</v>
      </c>
      <c r="H11" s="2">
        <v>50</v>
      </c>
      <c r="I11" s="2">
        <v>91</v>
      </c>
      <c r="J11" s="2">
        <v>1000000</v>
      </c>
      <c r="K11" s="5">
        <f t="shared" si="1"/>
        <v>815063.54296476592</v>
      </c>
      <c r="M11" s="2">
        <v>0.01</v>
      </c>
      <c r="N11" s="2">
        <v>25</v>
      </c>
      <c r="O11" s="2">
        <v>41</v>
      </c>
      <c r="P11" s="2">
        <v>1000000</v>
      </c>
      <c r="Q11" s="5">
        <f t="shared" si="2"/>
        <v>852821.26220631565</v>
      </c>
      <c r="S11" s="2">
        <v>0.02</v>
      </c>
      <c r="T11" s="2">
        <v>0</v>
      </c>
      <c r="U11" s="2">
        <v>16</v>
      </c>
      <c r="V11" s="2">
        <v>1000000</v>
      </c>
      <c r="W11" s="5">
        <f t="shared" si="0"/>
        <v>728445.81371423451</v>
      </c>
    </row>
    <row r="12" spans="1:23" x14ac:dyDescent="0.25">
      <c r="G12" s="2">
        <v>5.0000000000000001E-3</v>
      </c>
      <c r="H12" s="2">
        <v>50</v>
      </c>
      <c r="I12" s="2">
        <v>90</v>
      </c>
      <c r="J12" s="2">
        <v>1000000</v>
      </c>
      <c r="K12" s="5">
        <f t="shared" si="1"/>
        <v>819138.86067958968</v>
      </c>
      <c r="M12" s="2">
        <v>0.01</v>
      </c>
      <c r="N12" s="2">
        <v>25</v>
      </c>
      <c r="O12" s="2">
        <v>40</v>
      </c>
      <c r="P12" s="2">
        <v>1000000</v>
      </c>
      <c r="Q12" s="5">
        <f t="shared" si="2"/>
        <v>861349.474828379</v>
      </c>
      <c r="S12" s="2">
        <v>0.02</v>
      </c>
      <c r="T12" s="2">
        <v>0</v>
      </c>
      <c r="U12" s="2">
        <v>15</v>
      </c>
      <c r="V12" s="2">
        <v>1000000</v>
      </c>
      <c r="W12" s="5">
        <f t="shared" si="0"/>
        <v>743014.72998851934</v>
      </c>
    </row>
    <row r="13" spans="1:23" x14ac:dyDescent="0.25">
      <c r="G13" s="2">
        <v>5.0000000000000001E-3</v>
      </c>
      <c r="H13" s="2">
        <v>50</v>
      </c>
      <c r="I13" s="2">
        <v>89</v>
      </c>
      <c r="J13" s="2">
        <v>1000000</v>
      </c>
      <c r="K13" s="5">
        <f t="shared" si="1"/>
        <v>823234.55498298747</v>
      </c>
      <c r="M13" s="2">
        <v>0.01</v>
      </c>
      <c r="N13" s="2">
        <v>25</v>
      </c>
      <c r="O13" s="2">
        <v>39</v>
      </c>
      <c r="P13" s="2">
        <v>1000000</v>
      </c>
      <c r="Q13" s="5">
        <f t="shared" si="2"/>
        <v>869962.96957666264</v>
      </c>
      <c r="S13" s="2">
        <v>0.02</v>
      </c>
      <c r="T13" s="2">
        <v>0</v>
      </c>
      <c r="U13" s="2">
        <v>14</v>
      </c>
      <c r="V13" s="2">
        <v>1000000</v>
      </c>
      <c r="W13" s="5">
        <f t="shared" si="0"/>
        <v>757875.02458828944</v>
      </c>
    </row>
    <row r="14" spans="1:23" x14ac:dyDescent="0.25">
      <c r="G14" s="2">
        <v>5.0000000000000001E-3</v>
      </c>
      <c r="H14" s="2">
        <v>50</v>
      </c>
      <c r="I14" s="2">
        <v>88</v>
      </c>
      <c r="J14" s="2">
        <v>1000000</v>
      </c>
      <c r="K14" s="5">
        <f t="shared" si="1"/>
        <v>827350.72775790235</v>
      </c>
      <c r="M14" s="2">
        <v>0.01</v>
      </c>
      <c r="N14" s="2">
        <v>25</v>
      </c>
      <c r="O14" s="2">
        <v>38</v>
      </c>
      <c r="P14" s="2">
        <v>1000000</v>
      </c>
      <c r="Q14" s="5">
        <f t="shared" si="2"/>
        <v>878662.59927242936</v>
      </c>
      <c r="S14" s="2">
        <v>0.02</v>
      </c>
      <c r="T14" s="2">
        <v>0</v>
      </c>
      <c r="U14" s="2">
        <v>13</v>
      </c>
      <c r="V14" s="2">
        <v>1000000</v>
      </c>
      <c r="W14" s="5">
        <f t="shared" si="0"/>
        <v>773032.52508005535</v>
      </c>
    </row>
    <row r="15" spans="1:23" x14ac:dyDescent="0.25">
      <c r="G15" s="2">
        <v>5.0000000000000001E-3</v>
      </c>
      <c r="H15" s="2">
        <v>50</v>
      </c>
      <c r="I15" s="2">
        <v>87</v>
      </c>
      <c r="J15" s="2">
        <v>1000000</v>
      </c>
      <c r="K15" s="5">
        <f t="shared" si="1"/>
        <v>831487.48139669187</v>
      </c>
      <c r="M15" s="2">
        <v>0.01</v>
      </c>
      <c r="N15" s="2">
        <v>25</v>
      </c>
      <c r="O15" s="2">
        <v>37</v>
      </c>
      <c r="P15" s="2">
        <v>1000000</v>
      </c>
      <c r="Q15" s="5">
        <f t="shared" si="2"/>
        <v>887449.22526515368</v>
      </c>
      <c r="S15" s="2">
        <v>0.02</v>
      </c>
      <c r="T15" s="2">
        <v>0</v>
      </c>
      <c r="U15" s="2">
        <v>12</v>
      </c>
      <c r="V15" s="2">
        <v>1000000</v>
      </c>
      <c r="W15" s="5">
        <f t="shared" si="0"/>
        <v>788493.1755816564</v>
      </c>
    </row>
    <row r="16" spans="1:23" x14ac:dyDescent="0.25">
      <c r="G16" s="2">
        <v>5.0000000000000001E-3</v>
      </c>
      <c r="H16" s="2">
        <v>50</v>
      </c>
      <c r="I16" s="2">
        <v>86</v>
      </c>
      <c r="J16" s="2">
        <v>1000000</v>
      </c>
      <c r="K16" s="5">
        <f t="shared" si="1"/>
        <v>835644.9188036751</v>
      </c>
      <c r="M16" s="2">
        <v>0.01</v>
      </c>
      <c r="N16" s="2">
        <v>25</v>
      </c>
      <c r="O16" s="2">
        <v>36</v>
      </c>
      <c r="P16" s="2">
        <v>1000000</v>
      </c>
      <c r="Q16" s="5">
        <f t="shared" si="2"/>
        <v>896323.71751780529</v>
      </c>
      <c r="S16" s="2">
        <v>0.02</v>
      </c>
      <c r="T16" s="2">
        <v>0</v>
      </c>
      <c r="U16" s="2">
        <v>11</v>
      </c>
      <c r="V16" s="2">
        <v>1000000</v>
      </c>
      <c r="W16" s="5">
        <f t="shared" si="0"/>
        <v>804263.03909328964</v>
      </c>
    </row>
    <row r="17" spans="7:23" x14ac:dyDescent="0.25">
      <c r="G17" s="2">
        <v>5.0000000000000001E-3</v>
      </c>
      <c r="H17" s="2">
        <v>50</v>
      </c>
      <c r="I17" s="2">
        <v>85</v>
      </c>
      <c r="J17" s="2">
        <v>1000000</v>
      </c>
      <c r="K17" s="5">
        <f t="shared" si="1"/>
        <v>839823.14339769317</v>
      </c>
      <c r="M17" s="2">
        <v>0.01</v>
      </c>
      <c r="N17" s="2">
        <v>25</v>
      </c>
      <c r="O17" s="2">
        <v>35</v>
      </c>
      <c r="P17" s="2">
        <v>1000000</v>
      </c>
      <c r="Q17" s="5">
        <f t="shared" si="2"/>
        <v>905286.95469298307</v>
      </c>
      <c r="S17" s="2">
        <v>0.02</v>
      </c>
      <c r="T17" s="2">
        <v>0</v>
      </c>
      <c r="U17" s="2">
        <v>10</v>
      </c>
      <c r="V17" s="2">
        <v>1000000</v>
      </c>
      <c r="W17" s="5">
        <f t="shared" si="0"/>
        <v>820348.29987515532</v>
      </c>
    </row>
    <row r="18" spans="7:23" x14ac:dyDescent="0.25">
      <c r="G18" s="2">
        <v>5.0000000000000001E-3</v>
      </c>
      <c r="H18" s="2">
        <v>50</v>
      </c>
      <c r="I18" s="2">
        <v>84</v>
      </c>
      <c r="J18" s="2">
        <v>1000000</v>
      </c>
      <c r="K18" s="5">
        <f t="shared" si="1"/>
        <v>844022.25911468163</v>
      </c>
      <c r="M18" s="2">
        <v>0.01</v>
      </c>
      <c r="N18" s="2">
        <v>25</v>
      </c>
      <c r="O18" s="2">
        <v>34</v>
      </c>
      <c r="P18" s="2">
        <v>1000000</v>
      </c>
      <c r="Q18" s="5">
        <f t="shared" si="2"/>
        <v>914339.82423991291</v>
      </c>
      <c r="S18" s="2">
        <v>0.02</v>
      </c>
      <c r="T18" s="2">
        <v>0</v>
      </c>
      <c r="U18" s="2">
        <v>9</v>
      </c>
      <c r="V18" s="2">
        <v>1000000</v>
      </c>
      <c r="W18" s="5">
        <f t="shared" si="0"/>
        <v>836755.26587265846</v>
      </c>
    </row>
    <row r="19" spans="7:23" x14ac:dyDescent="0.25">
      <c r="G19" s="2">
        <v>5.0000000000000001E-3</v>
      </c>
      <c r="H19" s="2">
        <v>50</v>
      </c>
      <c r="I19" s="2">
        <v>83</v>
      </c>
      <c r="J19" s="2">
        <v>1000000</v>
      </c>
      <c r="K19" s="5">
        <f t="shared" si="1"/>
        <v>848242.37041025492</v>
      </c>
      <c r="M19" s="2">
        <v>0.01</v>
      </c>
      <c r="N19" s="2">
        <v>25</v>
      </c>
      <c r="O19" s="2">
        <v>33</v>
      </c>
      <c r="P19" s="2">
        <v>1000000</v>
      </c>
      <c r="Q19" s="5">
        <f t="shared" si="2"/>
        <v>923483.22248231212</v>
      </c>
      <c r="S19" s="2">
        <v>0.02</v>
      </c>
      <c r="T19" s="2">
        <v>0</v>
      </c>
      <c r="U19" s="2">
        <v>8</v>
      </c>
      <c r="V19" s="2">
        <v>1000000</v>
      </c>
      <c r="W19" s="5">
        <f t="shared" si="0"/>
        <v>853490.37119011162</v>
      </c>
    </row>
    <row r="20" spans="7:23" x14ac:dyDescent="0.25">
      <c r="G20" s="2">
        <v>5.0000000000000001E-3</v>
      </c>
      <c r="H20" s="2">
        <v>50</v>
      </c>
      <c r="I20" s="2">
        <v>82</v>
      </c>
      <c r="J20" s="2">
        <v>1000000</v>
      </c>
      <c r="K20" s="5">
        <f t="shared" si="1"/>
        <v>852483.58226230601</v>
      </c>
      <c r="M20" s="2">
        <v>0.01</v>
      </c>
      <c r="N20" s="2">
        <v>25</v>
      </c>
      <c r="O20" s="2">
        <v>32</v>
      </c>
      <c r="P20" s="2">
        <v>1000000</v>
      </c>
      <c r="Q20" s="5">
        <f t="shared" si="2"/>
        <v>932718.05470713554</v>
      </c>
      <c r="S20" s="2">
        <v>0.02</v>
      </c>
      <c r="T20" s="2">
        <v>0</v>
      </c>
      <c r="U20" s="2">
        <v>7</v>
      </c>
      <c r="V20" s="2">
        <v>1000000</v>
      </c>
      <c r="W20" s="5">
        <f t="shared" si="0"/>
        <v>870560.17861391394</v>
      </c>
    </row>
    <row r="21" spans="7:23" x14ac:dyDescent="0.25">
      <c r="G21" s="2">
        <v>5.0000000000000001E-3</v>
      </c>
      <c r="H21" s="2">
        <v>50</v>
      </c>
      <c r="I21" s="2">
        <v>81</v>
      </c>
      <c r="J21" s="2">
        <v>1000000</v>
      </c>
      <c r="K21" s="5">
        <f t="shared" si="1"/>
        <v>856746.0001736175</v>
      </c>
      <c r="M21" s="2">
        <v>0.01</v>
      </c>
      <c r="N21" s="2">
        <v>25</v>
      </c>
      <c r="O21" s="2">
        <v>31</v>
      </c>
      <c r="P21" s="2">
        <v>1000000</v>
      </c>
      <c r="Q21" s="5">
        <f t="shared" si="2"/>
        <v>942045.23525420658</v>
      </c>
      <c r="S21" s="2">
        <v>0.02</v>
      </c>
      <c r="T21" s="2">
        <v>0</v>
      </c>
      <c r="U21" s="2">
        <v>6</v>
      </c>
      <c r="V21" s="2">
        <v>1000000</v>
      </c>
      <c r="W21" s="5">
        <f t="shared" si="0"/>
        <v>887971.38218619197</v>
      </c>
    </row>
    <row r="22" spans="7:23" x14ac:dyDescent="0.25">
      <c r="G22" s="2">
        <v>5.0000000000000001E-3</v>
      </c>
      <c r="H22" s="2">
        <v>50</v>
      </c>
      <c r="I22" s="2">
        <v>80</v>
      </c>
      <c r="J22" s="2">
        <v>1000000</v>
      </c>
      <c r="K22" s="5">
        <f t="shared" si="1"/>
        <v>861029.73017448536</v>
      </c>
      <c r="M22" s="2">
        <v>0.01</v>
      </c>
      <c r="N22" s="2">
        <v>25</v>
      </c>
      <c r="O22" s="2">
        <v>30</v>
      </c>
      <c r="P22" s="2">
        <v>1000000</v>
      </c>
      <c r="Q22" s="5">
        <f t="shared" si="2"/>
        <v>951465.68760674889</v>
      </c>
      <c r="S22" s="2">
        <v>0.02</v>
      </c>
      <c r="T22" s="2">
        <v>0</v>
      </c>
      <c r="U22" s="2">
        <v>5</v>
      </c>
      <c r="V22" s="2">
        <v>1000000</v>
      </c>
      <c r="W22" s="5">
        <f t="shared" si="0"/>
        <v>905730.80982991587</v>
      </c>
    </row>
    <row r="23" spans="7:23" x14ac:dyDescent="0.25">
      <c r="G23" s="2">
        <v>5.0000000000000001E-3</v>
      </c>
      <c r="H23" s="2">
        <v>50</v>
      </c>
      <c r="I23" s="2">
        <v>79</v>
      </c>
      <c r="J23" s="2">
        <v>1000000</v>
      </c>
      <c r="K23" s="5">
        <f t="shared" si="1"/>
        <v>865334.87882535765</v>
      </c>
      <c r="M23" s="2">
        <v>0.01</v>
      </c>
      <c r="N23" s="2">
        <v>25</v>
      </c>
      <c r="O23" s="2">
        <v>29</v>
      </c>
      <c r="P23" s="2">
        <v>1000000</v>
      </c>
      <c r="Q23" s="5">
        <f t="shared" si="2"/>
        <v>960980.34448281629</v>
      </c>
      <c r="S23" s="2">
        <v>0.02</v>
      </c>
      <c r="T23" s="2">
        <v>0</v>
      </c>
      <c r="U23" s="2">
        <v>4</v>
      </c>
      <c r="V23" s="2">
        <v>1000000</v>
      </c>
      <c r="W23" s="5">
        <f t="shared" si="0"/>
        <v>923845.42602651427</v>
      </c>
    </row>
    <row r="24" spans="7:23" x14ac:dyDescent="0.25">
      <c r="G24" s="2">
        <v>5.0000000000000001E-3</v>
      </c>
      <c r="H24" s="2">
        <v>50</v>
      </c>
      <c r="I24" s="2">
        <v>78</v>
      </c>
      <c r="J24" s="2">
        <v>1000000</v>
      </c>
      <c r="K24" s="5">
        <f t="shared" si="1"/>
        <v>869661.55321948428</v>
      </c>
      <c r="M24" s="2">
        <v>0.01</v>
      </c>
      <c r="N24" s="2">
        <v>25</v>
      </c>
      <c r="O24" s="2">
        <v>28</v>
      </c>
      <c r="P24" s="2">
        <v>1000000</v>
      </c>
      <c r="Q24" s="5">
        <f t="shared" si="2"/>
        <v>970590.14792764455</v>
      </c>
      <c r="S24" s="2">
        <v>0.02</v>
      </c>
      <c r="T24" s="2">
        <v>0</v>
      </c>
      <c r="U24" s="2">
        <v>3</v>
      </c>
      <c r="V24" s="2">
        <v>1000000</v>
      </c>
      <c r="W24" s="5">
        <f t="shared" si="0"/>
        <v>942322.33454704459</v>
      </c>
    </row>
    <row r="25" spans="7:23" x14ac:dyDescent="0.25">
      <c r="G25" s="2">
        <v>5.0000000000000001E-3</v>
      </c>
      <c r="H25" s="2">
        <v>50</v>
      </c>
      <c r="I25" s="2">
        <v>77</v>
      </c>
      <c r="J25" s="2">
        <v>1000000</v>
      </c>
      <c r="K25" s="5">
        <f t="shared" si="1"/>
        <v>874009.86098558153</v>
      </c>
      <c r="M25" s="2">
        <v>0.01</v>
      </c>
      <c r="N25" s="2">
        <v>25</v>
      </c>
      <c r="O25" s="2">
        <v>27</v>
      </c>
      <c r="P25" s="2">
        <v>1000000</v>
      </c>
      <c r="Q25" s="5">
        <f t="shared" si="2"/>
        <v>980296.04940692091</v>
      </c>
      <c r="S25" s="2">
        <v>0.02</v>
      </c>
      <c r="T25" s="2">
        <v>0</v>
      </c>
      <c r="U25" s="2">
        <v>2</v>
      </c>
      <c r="V25" s="2">
        <v>1000000</v>
      </c>
      <c r="W25" s="5">
        <f t="shared" si="0"/>
        <v>961168.78123798536</v>
      </c>
    </row>
    <row r="26" spans="7:23" x14ac:dyDescent="0.25">
      <c r="G26" s="2">
        <v>5.0000000000000001E-3</v>
      </c>
      <c r="H26" s="2">
        <v>50</v>
      </c>
      <c r="I26" s="2">
        <v>76</v>
      </c>
      <c r="J26" s="2">
        <v>1000000</v>
      </c>
      <c r="K26" s="5">
        <f t="shared" si="1"/>
        <v>878379.91029050935</v>
      </c>
      <c r="M26" s="2">
        <v>0.01</v>
      </c>
      <c r="N26" s="2">
        <v>25</v>
      </c>
      <c r="O26" s="2">
        <v>26</v>
      </c>
      <c r="P26" s="2">
        <v>1000000</v>
      </c>
      <c r="Q26" s="5">
        <f t="shared" si="2"/>
        <v>990099.00990099006</v>
      </c>
      <c r="S26" s="2">
        <v>0.02</v>
      </c>
      <c r="T26" s="2">
        <v>0</v>
      </c>
      <c r="U26" s="2">
        <v>1</v>
      </c>
      <c r="V26" s="2">
        <v>1000000</v>
      </c>
      <c r="W26" s="5">
        <f t="shared" si="0"/>
        <v>980392.15686274506</v>
      </c>
    </row>
    <row r="27" spans="7:23" x14ac:dyDescent="0.25">
      <c r="G27" s="2">
        <v>5.0000000000000001E-3</v>
      </c>
      <c r="H27" s="2">
        <v>50</v>
      </c>
      <c r="I27" s="2">
        <v>75</v>
      </c>
      <c r="J27" s="2">
        <v>1000000</v>
      </c>
      <c r="K27" s="5">
        <f t="shared" si="1"/>
        <v>882771.80984196172</v>
      </c>
      <c r="M27" s="2"/>
      <c r="N27" s="2"/>
      <c r="O27" s="2"/>
      <c r="P27" s="2"/>
      <c r="Q27" s="5"/>
    </row>
    <row r="28" spans="7:23" x14ac:dyDescent="0.25">
      <c r="G28" s="2">
        <v>5.0000000000000001E-3</v>
      </c>
      <c r="H28" s="2">
        <v>50</v>
      </c>
      <c r="I28" s="2">
        <v>74</v>
      </c>
      <c r="J28" s="2">
        <v>1000000</v>
      </c>
      <c r="K28" s="5">
        <f t="shared" si="1"/>
        <v>887185.66889117134</v>
      </c>
      <c r="M28" s="2"/>
      <c r="N28" s="2"/>
      <c r="O28" s="2"/>
      <c r="P28" s="2"/>
      <c r="Q28" s="5"/>
    </row>
    <row r="29" spans="7:23" x14ac:dyDescent="0.25">
      <c r="G29" s="2">
        <v>5.0000000000000001E-3</v>
      </c>
      <c r="H29" s="2">
        <v>50</v>
      </c>
      <c r="I29" s="2">
        <v>73</v>
      </c>
      <c r="J29" s="2">
        <v>1000000</v>
      </c>
      <c r="K29" s="5">
        <f t="shared" si="1"/>
        <v>891621.59723562736</v>
      </c>
      <c r="M29" s="2"/>
      <c r="N29" s="2"/>
      <c r="O29" s="2"/>
      <c r="P29" s="2"/>
      <c r="Q29" s="5"/>
    </row>
    <row r="30" spans="7:23" x14ac:dyDescent="0.25">
      <c r="G30" s="2">
        <v>5.0000000000000001E-3</v>
      </c>
      <c r="H30" s="2">
        <v>50</v>
      </c>
      <c r="I30" s="2">
        <v>72</v>
      </c>
      <c r="J30" s="2">
        <v>1000000</v>
      </c>
      <c r="K30" s="5">
        <f t="shared" si="1"/>
        <v>896079.70522180526</v>
      </c>
      <c r="M30" s="2"/>
      <c r="N30" s="2"/>
      <c r="O30" s="2"/>
      <c r="P30" s="2"/>
      <c r="Q30" s="5"/>
    </row>
    <row r="31" spans="7:23" x14ac:dyDescent="0.25">
      <c r="G31" s="2">
        <v>5.0000000000000001E-3</v>
      </c>
      <c r="H31" s="2">
        <v>50</v>
      </c>
      <c r="I31" s="2">
        <v>71</v>
      </c>
      <c r="J31" s="2">
        <v>1000000</v>
      </c>
      <c r="K31" s="5">
        <f t="shared" si="1"/>
        <v>900560.1037479142</v>
      </c>
      <c r="M31" s="2"/>
      <c r="N31" s="2"/>
      <c r="O31" s="2"/>
      <c r="P31" s="2"/>
      <c r="Q31" s="5"/>
    </row>
    <row r="32" spans="7:23" x14ac:dyDescent="0.25">
      <c r="G32" s="2">
        <v>5.0000000000000001E-3</v>
      </c>
      <c r="H32" s="2">
        <v>50</v>
      </c>
      <c r="I32" s="2">
        <v>70</v>
      </c>
      <c r="J32" s="2">
        <v>1000000</v>
      </c>
      <c r="K32" s="5">
        <f t="shared" si="1"/>
        <v>905062.90426665347</v>
      </c>
      <c r="M32" s="2"/>
      <c r="N32" s="2"/>
      <c r="O32" s="2"/>
      <c r="P32" s="2"/>
      <c r="Q32" s="5"/>
    </row>
    <row r="33" spans="7:17" x14ac:dyDescent="0.25">
      <c r="G33" s="2">
        <v>5.0000000000000001E-3</v>
      </c>
      <c r="H33" s="2">
        <v>50</v>
      </c>
      <c r="I33" s="2">
        <v>69</v>
      </c>
      <c r="J33" s="2">
        <v>1000000</v>
      </c>
      <c r="K33" s="5">
        <f t="shared" si="1"/>
        <v>909588.21878798667</v>
      </c>
      <c r="M33" s="2"/>
      <c r="N33" s="2"/>
      <c r="O33" s="2"/>
      <c r="P33" s="2"/>
      <c r="Q33" s="5"/>
    </row>
    <row r="34" spans="7:17" x14ac:dyDescent="0.25">
      <c r="G34" s="2">
        <v>5.0000000000000001E-3</v>
      </c>
      <c r="H34" s="2">
        <v>50</v>
      </c>
      <c r="I34" s="2">
        <v>68</v>
      </c>
      <c r="J34" s="2">
        <v>1000000</v>
      </c>
      <c r="K34" s="5">
        <f t="shared" si="1"/>
        <v>914136.15988192649</v>
      </c>
      <c r="M34" s="2"/>
      <c r="N34" s="2"/>
      <c r="O34" s="2"/>
      <c r="P34" s="2"/>
      <c r="Q34" s="5"/>
    </row>
    <row r="35" spans="7:17" x14ac:dyDescent="0.25">
      <c r="G35" s="2">
        <v>5.0000000000000001E-3</v>
      </c>
      <c r="H35" s="2">
        <v>50</v>
      </c>
      <c r="I35" s="2">
        <v>67</v>
      </c>
      <c r="J35" s="2">
        <v>1000000</v>
      </c>
      <c r="K35" s="5">
        <f t="shared" si="1"/>
        <v>918706.84068133589</v>
      </c>
      <c r="M35" s="2"/>
      <c r="N35" s="2"/>
      <c r="O35" s="2"/>
      <c r="P35" s="2"/>
      <c r="Q35" s="5"/>
    </row>
    <row r="36" spans="7:17" x14ac:dyDescent="0.25">
      <c r="G36" s="2">
        <v>5.0000000000000001E-3</v>
      </c>
      <c r="H36" s="2">
        <v>50</v>
      </c>
      <c r="I36" s="2">
        <v>66</v>
      </c>
      <c r="J36" s="2">
        <v>1000000</v>
      </c>
      <c r="K36" s="5">
        <f t="shared" si="1"/>
        <v>923300.37488474254</v>
      </c>
      <c r="M36" s="2"/>
      <c r="N36" s="2"/>
      <c r="O36" s="2"/>
      <c r="P36" s="2"/>
      <c r="Q36" s="5"/>
    </row>
    <row r="37" spans="7:17" x14ac:dyDescent="0.25">
      <c r="G37" s="2">
        <v>5.0000000000000001E-3</v>
      </c>
      <c r="H37" s="2">
        <v>50</v>
      </c>
      <c r="I37" s="2">
        <v>65</v>
      </c>
      <c r="J37" s="2">
        <v>1000000</v>
      </c>
      <c r="K37" s="5">
        <f t="shared" si="1"/>
        <v>927916.87675916613</v>
      </c>
      <c r="M37" s="2"/>
      <c r="N37" s="2"/>
      <c r="O37" s="2"/>
      <c r="P37" s="2"/>
      <c r="Q37" s="5"/>
    </row>
    <row r="38" spans="7:17" x14ac:dyDescent="0.25">
      <c r="G38" s="2">
        <v>5.0000000000000001E-3</v>
      </c>
      <c r="H38" s="2">
        <v>50</v>
      </c>
      <c r="I38" s="2">
        <v>64</v>
      </c>
      <c r="J38" s="2">
        <v>1000000</v>
      </c>
      <c r="K38" s="5">
        <f t="shared" si="1"/>
        <v>932556.46114296175</v>
      </c>
      <c r="M38" s="2"/>
      <c r="N38" s="2"/>
      <c r="O38" s="2"/>
      <c r="P38" s="2"/>
      <c r="Q38" s="5"/>
    </row>
    <row r="39" spans="7:17" x14ac:dyDescent="0.25">
      <c r="G39" s="2">
        <v>5.0000000000000001E-3</v>
      </c>
      <c r="H39" s="2">
        <v>50</v>
      </c>
      <c r="I39" s="2">
        <v>63</v>
      </c>
      <c r="J39" s="2">
        <v>1000000</v>
      </c>
      <c r="K39" s="5">
        <f t="shared" si="1"/>
        <v>937219.24344867643</v>
      </c>
      <c r="M39" s="2"/>
      <c r="N39" s="2"/>
      <c r="O39" s="2"/>
      <c r="P39" s="2"/>
      <c r="Q39" s="5"/>
    </row>
    <row r="40" spans="7:17" x14ac:dyDescent="0.25">
      <c r="G40" s="2">
        <v>5.0000000000000001E-3</v>
      </c>
      <c r="H40" s="2">
        <v>50</v>
      </c>
      <c r="I40" s="2">
        <v>62</v>
      </c>
      <c r="J40" s="2">
        <v>1000000</v>
      </c>
      <c r="K40" s="5">
        <f t="shared" si="1"/>
        <v>941905.33966591966</v>
      </c>
      <c r="M40" s="2"/>
      <c r="N40" s="2"/>
      <c r="O40" s="2"/>
      <c r="P40" s="2"/>
      <c r="Q40" s="5"/>
    </row>
    <row r="41" spans="7:17" x14ac:dyDescent="0.25">
      <c r="G41" s="2">
        <v>5.0000000000000001E-3</v>
      </c>
      <c r="H41" s="2">
        <v>50</v>
      </c>
      <c r="I41" s="2">
        <v>61</v>
      </c>
      <c r="J41" s="2">
        <v>1000000</v>
      </c>
      <c r="K41" s="5">
        <f t="shared" si="1"/>
        <v>946614.86636424891</v>
      </c>
      <c r="M41" s="2"/>
      <c r="N41" s="2"/>
      <c r="O41" s="2"/>
      <c r="P41" s="2"/>
      <c r="Q41" s="5"/>
    </row>
    <row r="42" spans="7:17" x14ac:dyDescent="0.25">
      <c r="G42" s="2">
        <v>5.0000000000000001E-3</v>
      </c>
      <c r="H42" s="2">
        <v>50</v>
      </c>
      <c r="I42" s="2">
        <v>60</v>
      </c>
      <c r="J42" s="2">
        <v>1000000</v>
      </c>
      <c r="K42" s="5">
        <f t="shared" si="1"/>
        <v>951347.94069607009</v>
      </c>
      <c r="M42" s="2"/>
      <c r="N42" s="2"/>
      <c r="O42" s="2"/>
      <c r="P42" s="2"/>
      <c r="Q42" s="5"/>
    </row>
    <row r="43" spans="7:17" x14ac:dyDescent="0.25">
      <c r="G43" s="2">
        <v>5.0000000000000001E-3</v>
      </c>
      <c r="H43" s="2">
        <v>50</v>
      </c>
      <c r="I43" s="2">
        <v>59</v>
      </c>
      <c r="J43" s="2">
        <v>1000000</v>
      </c>
      <c r="K43" s="5">
        <f t="shared" si="1"/>
        <v>956104.68039955036</v>
      </c>
    </row>
    <row r="44" spans="7:17" x14ac:dyDescent="0.25">
      <c r="G44" s="2">
        <v>5.0000000000000001E-3</v>
      </c>
      <c r="H44" s="2">
        <v>50</v>
      </c>
      <c r="I44" s="2">
        <v>58</v>
      </c>
      <c r="J44" s="2">
        <v>1000000</v>
      </c>
      <c r="K44" s="5">
        <f t="shared" si="1"/>
        <v>960885.20380154799</v>
      </c>
    </row>
    <row r="45" spans="7:17" x14ac:dyDescent="0.25">
      <c r="G45" s="2">
        <v>5.0000000000000001E-3</v>
      </c>
      <c r="H45" s="2">
        <v>50</v>
      </c>
      <c r="I45" s="2">
        <v>57</v>
      </c>
      <c r="J45" s="2">
        <v>1000000</v>
      </c>
      <c r="K45" s="5">
        <f t="shared" si="1"/>
        <v>965689.62982055568</v>
      </c>
    </row>
    <row r="46" spans="7:17" x14ac:dyDescent="0.25">
      <c r="G46" s="2">
        <v>5.0000000000000001E-3</v>
      </c>
      <c r="H46" s="2">
        <v>50</v>
      </c>
      <c r="I46" s="2">
        <v>56</v>
      </c>
      <c r="J46" s="2">
        <v>1000000</v>
      </c>
      <c r="K46" s="5">
        <f t="shared" si="1"/>
        <v>970518.0779696583</v>
      </c>
    </row>
    <row r="47" spans="7:17" x14ac:dyDescent="0.25">
      <c r="G47" s="2">
        <v>5.0000000000000001E-3</v>
      </c>
      <c r="H47" s="2">
        <v>50</v>
      </c>
      <c r="I47" s="2">
        <v>55</v>
      </c>
      <c r="J47" s="2">
        <v>1000000</v>
      </c>
      <c r="K47" s="5">
        <f t="shared" si="1"/>
        <v>975370.66835950653</v>
      </c>
    </row>
    <row r="48" spans="7:17" x14ac:dyDescent="0.25">
      <c r="G48" s="2">
        <v>5.0000000000000001E-3</v>
      </c>
      <c r="H48" s="2">
        <v>50</v>
      </c>
      <c r="I48" s="2">
        <v>54</v>
      </c>
      <c r="J48" s="2">
        <v>1000000</v>
      </c>
      <c r="K48" s="5">
        <f t="shared" si="1"/>
        <v>980247.52170130378</v>
      </c>
    </row>
    <row r="49" spans="7:11" x14ac:dyDescent="0.25">
      <c r="G49" s="2">
        <v>5.0000000000000001E-3</v>
      </c>
      <c r="H49" s="2">
        <v>50</v>
      </c>
      <c r="I49" s="2">
        <v>53</v>
      </c>
      <c r="J49" s="2">
        <v>1000000</v>
      </c>
      <c r="K49" s="5">
        <f t="shared" si="1"/>
        <v>985148.75930981</v>
      </c>
    </row>
    <row r="50" spans="7:11" x14ac:dyDescent="0.25">
      <c r="G50" s="2">
        <v>5.0000000000000001E-3</v>
      </c>
      <c r="H50" s="2">
        <v>50</v>
      </c>
      <c r="I50" s="2">
        <v>52</v>
      </c>
      <c r="J50" s="2">
        <v>1000000</v>
      </c>
      <c r="K50" s="5">
        <f t="shared" si="1"/>
        <v>990074.50310635904</v>
      </c>
    </row>
    <row r="51" spans="7:11" x14ac:dyDescent="0.25">
      <c r="G51" s="2">
        <v>5.0000000000000001E-3</v>
      </c>
      <c r="H51" s="2">
        <v>50</v>
      </c>
      <c r="I51" s="2">
        <v>51</v>
      </c>
      <c r="J51" s="2">
        <v>1000000</v>
      </c>
      <c r="K51" s="5">
        <f t="shared" si="1"/>
        <v>995024.87562189065</v>
      </c>
    </row>
    <row r="52" spans="7:11" x14ac:dyDescent="0.25">
      <c r="G52" s="2"/>
      <c r="H52" s="2"/>
      <c r="I52" s="2"/>
      <c r="J52" s="2"/>
      <c r="K5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G3" sqref="G3"/>
    </sheetView>
  </sheetViews>
  <sheetFormatPr defaultRowHeight="15" x14ac:dyDescent="0.25"/>
  <cols>
    <col min="5" max="5" width="11.25" bestFit="1" customWidth="1"/>
  </cols>
  <sheetData>
    <row r="2" spans="1:7" x14ac:dyDescent="0.25">
      <c r="A2" t="s">
        <v>23</v>
      </c>
      <c r="B2">
        <v>1000000</v>
      </c>
      <c r="C2">
        <v>1000000</v>
      </c>
      <c r="F2">
        <v>1000000</v>
      </c>
      <c r="G2">
        <v>1000000</v>
      </c>
    </row>
    <row r="3" spans="1:7" x14ac:dyDescent="0.25">
      <c r="A3" t="s">
        <v>24</v>
      </c>
      <c r="B3">
        <v>0.08</v>
      </c>
      <c r="C3">
        <v>0.12</v>
      </c>
      <c r="E3" t="s">
        <v>29</v>
      </c>
      <c r="F3">
        <f>(F2/F6)^(1/F4)-1</f>
        <v>9.872989390416298E-2</v>
      </c>
      <c r="G3">
        <f>LN((G2/G7))/G4</f>
        <v>9.8802868988919892E-2</v>
      </c>
    </row>
    <row r="4" spans="1:7" x14ac:dyDescent="0.25">
      <c r="A4" t="s">
        <v>25</v>
      </c>
      <c r="B4">
        <v>6</v>
      </c>
      <c r="C4">
        <v>6</v>
      </c>
      <c r="F4">
        <v>6</v>
      </c>
      <c r="G4">
        <v>6</v>
      </c>
    </row>
    <row r="6" spans="1:7" x14ac:dyDescent="0.25">
      <c r="A6" t="s">
        <v>26</v>
      </c>
      <c r="B6" s="7">
        <f>B2/(1+B3)^B4</f>
        <v>630169.62688310456</v>
      </c>
      <c r="C6" s="7">
        <f>C2/(1+C3)^C4</f>
        <v>506631.12117732066</v>
      </c>
      <c r="E6" t="s">
        <v>28</v>
      </c>
      <c r="F6" s="7">
        <f>AVERAGE(B6:C6)</f>
        <v>568400.37403021264</v>
      </c>
    </row>
    <row r="7" spans="1:7" x14ac:dyDescent="0.25">
      <c r="A7" t="s">
        <v>27</v>
      </c>
      <c r="B7" s="7">
        <f>EXP(-B3*B4)*B2</f>
        <v>618783.39180614089</v>
      </c>
      <c r="C7" s="7">
        <f>EXP(-C3*C4)*C2</f>
        <v>486752.25595997169</v>
      </c>
      <c r="G7" s="7">
        <f>AVERAGE(B7:C7)</f>
        <v>552767.82388305629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Q2 a to f</vt:lpstr>
      <vt:lpstr>Q2 g continuous</vt:lpstr>
      <vt:lpstr>Q2 g annual compounding</vt:lpstr>
      <vt:lpstr>Q3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2016-02-16T14:16:04Z</dcterms:created>
  <dcterms:modified xsi:type="dcterms:W3CDTF">2016-02-23T14:22:30Z</dcterms:modified>
</cp:coreProperties>
</file>