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cuments\SUS C7400 Spring 2016\"/>
    </mc:Choice>
  </mc:AlternateContent>
  <bookViews>
    <workbookView xWindow="0" yWindow="0" windowWidth="20490" windowHeight="8340"/>
  </bookViews>
  <sheets>
    <sheet name="Q 4a b c" sheetId="1" r:id="rId1"/>
    <sheet name="Q 4 d" sheetId="2" r:id="rId2"/>
    <sheet name="Q 4 e" sheetId="3" r:id="rId3"/>
    <sheet name="Q 4 f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4" l="1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G20" i="4"/>
  <c r="C20" i="4"/>
  <c r="J20" i="4" s="1"/>
  <c r="A20" i="4"/>
  <c r="A21" i="4" s="1"/>
  <c r="D19" i="4"/>
  <c r="A19" i="4"/>
  <c r="B18" i="4"/>
  <c r="A18" i="4"/>
  <c r="D17" i="4"/>
  <c r="B17" i="4"/>
  <c r="F17" i="4" s="1"/>
  <c r="A17" i="4"/>
  <c r="D16" i="4"/>
  <c r="A16" i="4"/>
  <c r="D15" i="4"/>
  <c r="A15" i="4"/>
  <c r="D14" i="4"/>
  <c r="A14" i="4"/>
  <c r="J13" i="4"/>
  <c r="G13" i="4"/>
  <c r="D13" i="4"/>
  <c r="C13" i="4"/>
  <c r="B13" i="4"/>
  <c r="E13" i="4" s="1"/>
  <c r="A13" i="4"/>
  <c r="B2" i="4"/>
  <c r="C2" i="4"/>
  <c r="J2" i="4" s="1"/>
  <c r="D2" i="4"/>
  <c r="F2" i="4"/>
  <c r="G2" i="4"/>
  <c r="B3" i="4"/>
  <c r="C3" i="4"/>
  <c r="J3" i="4" s="1"/>
  <c r="D3" i="4"/>
  <c r="E3" i="4"/>
  <c r="F3" i="4"/>
  <c r="G3" i="4"/>
  <c r="B4" i="4"/>
  <c r="F4" i="4" s="1"/>
  <c r="C4" i="4"/>
  <c r="J4" i="4" s="1"/>
  <c r="D4" i="4"/>
  <c r="G4" i="4"/>
  <c r="A8" i="4"/>
  <c r="B8" i="4" s="1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I2" i="3"/>
  <c r="H2" i="3"/>
  <c r="G34" i="4"/>
  <c r="D34" i="4"/>
  <c r="C34" i="4"/>
  <c r="B34" i="4"/>
  <c r="G33" i="4"/>
  <c r="D33" i="4"/>
  <c r="C33" i="4"/>
  <c r="J33" i="4" s="1"/>
  <c r="B33" i="4"/>
  <c r="G32" i="4"/>
  <c r="D32" i="4"/>
  <c r="C32" i="4"/>
  <c r="B32" i="4"/>
  <c r="G31" i="4"/>
  <c r="D31" i="4"/>
  <c r="C31" i="4"/>
  <c r="J31" i="4" s="1"/>
  <c r="B31" i="4"/>
  <c r="G30" i="4"/>
  <c r="D30" i="4"/>
  <c r="C30" i="4"/>
  <c r="B30" i="4"/>
  <c r="G29" i="4"/>
  <c r="D29" i="4"/>
  <c r="C29" i="4"/>
  <c r="J29" i="4" s="1"/>
  <c r="B29" i="4"/>
  <c r="G28" i="4"/>
  <c r="D28" i="4"/>
  <c r="C28" i="4"/>
  <c r="J28" i="4" s="1"/>
  <c r="B28" i="4"/>
  <c r="G7" i="4"/>
  <c r="D7" i="4"/>
  <c r="C7" i="4"/>
  <c r="J7" i="4" s="1"/>
  <c r="B7" i="4"/>
  <c r="G6" i="4"/>
  <c r="D6" i="4"/>
  <c r="C6" i="4"/>
  <c r="B6" i="4"/>
  <c r="G5" i="4"/>
  <c r="D5" i="4"/>
  <c r="C5" i="4"/>
  <c r="J5" i="4" s="1"/>
  <c r="B5" i="4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K2" i="3"/>
  <c r="J2" i="3"/>
  <c r="F32" i="3"/>
  <c r="E32" i="3"/>
  <c r="F31" i="3"/>
  <c r="E31" i="3"/>
  <c r="F30" i="3"/>
  <c r="E30" i="3"/>
  <c r="F29" i="3"/>
  <c r="E29" i="3"/>
  <c r="F28" i="3"/>
  <c r="E28" i="3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F6" i="3"/>
  <c r="E6" i="3"/>
  <c r="F5" i="3"/>
  <c r="E5" i="3"/>
  <c r="F4" i="3"/>
  <c r="E4" i="3"/>
  <c r="F3" i="3"/>
  <c r="E3" i="3"/>
  <c r="F2" i="3"/>
  <c r="E2" i="3"/>
  <c r="G32" i="3"/>
  <c r="D32" i="3"/>
  <c r="C32" i="3"/>
  <c r="B32" i="3"/>
  <c r="G31" i="3"/>
  <c r="D31" i="3"/>
  <c r="C31" i="3"/>
  <c r="B31" i="3"/>
  <c r="G30" i="3"/>
  <c r="D30" i="3"/>
  <c r="C30" i="3"/>
  <c r="B30" i="3"/>
  <c r="G29" i="3"/>
  <c r="D29" i="3"/>
  <c r="C29" i="3"/>
  <c r="B29" i="3"/>
  <c r="G28" i="3"/>
  <c r="D28" i="3"/>
  <c r="C28" i="3"/>
  <c r="B28" i="3"/>
  <c r="G27" i="3"/>
  <c r="D27" i="3"/>
  <c r="C27" i="3"/>
  <c r="B27" i="3"/>
  <c r="G26" i="3"/>
  <c r="D26" i="3"/>
  <c r="C26" i="3"/>
  <c r="B26" i="3"/>
  <c r="G25" i="3"/>
  <c r="D25" i="3"/>
  <c r="C25" i="3"/>
  <c r="B25" i="3"/>
  <c r="G24" i="3"/>
  <c r="D24" i="3"/>
  <c r="C24" i="3"/>
  <c r="B24" i="3"/>
  <c r="G23" i="3"/>
  <c r="D23" i="3"/>
  <c r="C23" i="3"/>
  <c r="B23" i="3"/>
  <c r="G22" i="3"/>
  <c r="D22" i="3"/>
  <c r="C22" i="3"/>
  <c r="B22" i="3"/>
  <c r="G21" i="3"/>
  <c r="D21" i="3"/>
  <c r="C21" i="3"/>
  <c r="B21" i="3"/>
  <c r="G20" i="3"/>
  <c r="D20" i="3"/>
  <c r="C20" i="3"/>
  <c r="B20" i="3"/>
  <c r="G19" i="3"/>
  <c r="D19" i="3"/>
  <c r="C19" i="3"/>
  <c r="B19" i="3"/>
  <c r="G18" i="3"/>
  <c r="D18" i="3"/>
  <c r="C18" i="3"/>
  <c r="B18" i="3"/>
  <c r="G17" i="3"/>
  <c r="D17" i="3"/>
  <c r="C17" i="3"/>
  <c r="B17" i="3"/>
  <c r="G16" i="3"/>
  <c r="D16" i="3"/>
  <c r="C16" i="3"/>
  <c r="B16" i="3"/>
  <c r="G15" i="3"/>
  <c r="D15" i="3"/>
  <c r="C15" i="3"/>
  <c r="B15" i="3"/>
  <c r="G14" i="3"/>
  <c r="D14" i="3"/>
  <c r="C14" i="3"/>
  <c r="B14" i="3"/>
  <c r="G13" i="3"/>
  <c r="D13" i="3"/>
  <c r="C13" i="3"/>
  <c r="B13" i="3"/>
  <c r="G12" i="3"/>
  <c r="D12" i="3"/>
  <c r="C12" i="3"/>
  <c r="B12" i="3"/>
  <c r="G11" i="3"/>
  <c r="D11" i="3"/>
  <c r="C11" i="3"/>
  <c r="B11" i="3"/>
  <c r="G10" i="3"/>
  <c r="D10" i="3"/>
  <c r="C10" i="3"/>
  <c r="B10" i="3"/>
  <c r="G9" i="3"/>
  <c r="D9" i="3"/>
  <c r="C9" i="3"/>
  <c r="B9" i="3"/>
  <c r="G8" i="3"/>
  <c r="D8" i="3"/>
  <c r="C8" i="3"/>
  <c r="B8" i="3"/>
  <c r="G7" i="3"/>
  <c r="D7" i="3"/>
  <c r="C7" i="3"/>
  <c r="B7" i="3"/>
  <c r="G6" i="3"/>
  <c r="D6" i="3"/>
  <c r="C6" i="3"/>
  <c r="B6" i="3"/>
  <c r="G5" i="3"/>
  <c r="D5" i="3"/>
  <c r="C5" i="3"/>
  <c r="B5" i="3"/>
  <c r="G4" i="3"/>
  <c r="D4" i="3"/>
  <c r="C4" i="3"/>
  <c r="B4" i="3"/>
  <c r="G3" i="3"/>
  <c r="D3" i="3"/>
  <c r="C3" i="3"/>
  <c r="B3" i="3"/>
  <c r="G2" i="3"/>
  <c r="D2" i="3"/>
  <c r="C2" i="3"/>
  <c r="B2" i="3"/>
  <c r="D34" i="2"/>
  <c r="A32" i="2"/>
  <c r="E32" i="2"/>
  <c r="B34" i="2"/>
  <c r="A28" i="2"/>
  <c r="E28" i="2"/>
  <c r="G31" i="2"/>
  <c r="E31" i="2"/>
  <c r="F31" i="2" s="1"/>
  <c r="D31" i="2"/>
  <c r="B31" i="2"/>
  <c r="G30" i="2"/>
  <c r="E30" i="2"/>
  <c r="F30" i="2" s="1"/>
  <c r="D30" i="2"/>
  <c r="B30" i="2"/>
  <c r="G27" i="2"/>
  <c r="E27" i="2"/>
  <c r="F27" i="2" s="1"/>
  <c r="C27" i="2"/>
  <c r="B27" i="2"/>
  <c r="D24" i="2"/>
  <c r="A18" i="2"/>
  <c r="B24" i="2"/>
  <c r="G22" i="2"/>
  <c r="E22" i="2"/>
  <c r="F22" i="2" s="1"/>
  <c r="D22" i="2"/>
  <c r="B22" i="2"/>
  <c r="A22" i="2"/>
  <c r="D14" i="2"/>
  <c r="B14" i="2"/>
  <c r="G21" i="2"/>
  <c r="E21" i="2"/>
  <c r="F21" i="2" s="1"/>
  <c r="D21" i="2"/>
  <c r="B21" i="2"/>
  <c r="G20" i="2"/>
  <c r="F20" i="2"/>
  <c r="E20" i="2"/>
  <c r="D20" i="2"/>
  <c r="B20" i="2"/>
  <c r="G18" i="2"/>
  <c r="E18" i="2"/>
  <c r="F18" i="2" s="1"/>
  <c r="C18" i="2"/>
  <c r="B18" i="2"/>
  <c r="G17" i="2"/>
  <c r="E17" i="2"/>
  <c r="F17" i="2" s="1"/>
  <c r="C17" i="2"/>
  <c r="B17" i="2"/>
  <c r="G12" i="2"/>
  <c r="E12" i="2"/>
  <c r="D12" i="2"/>
  <c r="B12" i="2"/>
  <c r="G11" i="2"/>
  <c r="E11" i="2"/>
  <c r="D11" i="2"/>
  <c r="B11" i="2"/>
  <c r="G8" i="2"/>
  <c r="E8" i="2"/>
  <c r="C8" i="2"/>
  <c r="B8" i="2"/>
  <c r="B4" i="2"/>
  <c r="A9" i="2" s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B32" i="1"/>
  <c r="C32" i="1"/>
  <c r="D32" i="1"/>
  <c r="E32" i="1"/>
  <c r="F32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 s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 s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 s="1"/>
  <c r="B27" i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 s="1"/>
  <c r="B31" i="1"/>
  <c r="C31" i="1"/>
  <c r="D31" i="1"/>
  <c r="E31" i="1"/>
  <c r="F31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E4" i="1"/>
  <c r="D4" i="1"/>
  <c r="C4" i="1"/>
  <c r="E3" i="1"/>
  <c r="D3" i="1"/>
  <c r="C3" i="1"/>
  <c r="E2" i="1"/>
  <c r="D2" i="1"/>
  <c r="C2" i="1"/>
  <c r="B4" i="1"/>
  <c r="B3" i="1"/>
  <c r="B2" i="1"/>
  <c r="A22" i="4" l="1"/>
  <c r="D21" i="4"/>
  <c r="G21" i="4"/>
  <c r="C21" i="4"/>
  <c r="J21" i="4" s="1"/>
  <c r="B21" i="4"/>
  <c r="B20" i="4"/>
  <c r="D20" i="4"/>
  <c r="B19" i="4"/>
  <c r="C19" i="4"/>
  <c r="J19" i="4" s="1"/>
  <c r="G19" i="4"/>
  <c r="D18" i="4"/>
  <c r="F18" i="4" s="1"/>
  <c r="C18" i="4"/>
  <c r="J18" i="4" s="1"/>
  <c r="G18" i="4"/>
  <c r="C17" i="4"/>
  <c r="J17" i="4" s="1"/>
  <c r="G17" i="4"/>
  <c r="B16" i="4"/>
  <c r="C16" i="4"/>
  <c r="J16" i="4" s="1"/>
  <c r="G16" i="4"/>
  <c r="B15" i="4"/>
  <c r="C15" i="4"/>
  <c r="J15" i="4" s="1"/>
  <c r="G15" i="4"/>
  <c r="B14" i="4"/>
  <c r="C14" i="4"/>
  <c r="J14" i="4" s="1"/>
  <c r="G14" i="4"/>
  <c r="F13" i="4"/>
  <c r="I13" i="4" s="1"/>
  <c r="H13" i="4"/>
  <c r="E29" i="4"/>
  <c r="H29" i="4" s="1"/>
  <c r="H3" i="4"/>
  <c r="F7" i="4"/>
  <c r="I7" i="4" s="1"/>
  <c r="E31" i="4"/>
  <c r="H31" i="4" s="1"/>
  <c r="D8" i="4"/>
  <c r="E5" i="4"/>
  <c r="H5" i="4" s="1"/>
  <c r="I3" i="4"/>
  <c r="I4" i="4"/>
  <c r="E4" i="4"/>
  <c r="H4" i="4" s="1"/>
  <c r="I2" i="4"/>
  <c r="E2" i="4"/>
  <c r="H2" i="4" s="1"/>
  <c r="E28" i="4"/>
  <c r="E32" i="4"/>
  <c r="H32" i="4" s="1"/>
  <c r="F5" i="4"/>
  <c r="I5" i="4" s="1"/>
  <c r="F29" i="4"/>
  <c r="I29" i="4" s="1"/>
  <c r="F33" i="4"/>
  <c r="I33" i="4" s="1"/>
  <c r="E33" i="4"/>
  <c r="H33" i="4" s="1"/>
  <c r="F8" i="4"/>
  <c r="I8" i="4" s="1"/>
  <c r="F6" i="4"/>
  <c r="F30" i="4"/>
  <c r="I30" i="4" s="1"/>
  <c r="F34" i="4"/>
  <c r="I34" i="4" s="1"/>
  <c r="C8" i="4"/>
  <c r="J8" i="4" s="1"/>
  <c r="A9" i="4"/>
  <c r="G8" i="4"/>
  <c r="H28" i="4"/>
  <c r="I6" i="4"/>
  <c r="E6" i="4"/>
  <c r="H6" i="4" s="1"/>
  <c r="E30" i="4"/>
  <c r="H30" i="4" s="1"/>
  <c r="E34" i="4"/>
  <c r="H34" i="4" s="1"/>
  <c r="F28" i="4"/>
  <c r="I28" i="4" s="1"/>
  <c r="F32" i="4"/>
  <c r="I32" i="4" s="1"/>
  <c r="F31" i="4"/>
  <c r="I31" i="4" s="1"/>
  <c r="E7" i="4"/>
  <c r="H7" i="4" s="1"/>
  <c r="J32" i="4"/>
  <c r="J6" i="4"/>
  <c r="J30" i="4"/>
  <c r="J34" i="4"/>
  <c r="B28" i="2"/>
  <c r="F28" i="2" s="1"/>
  <c r="G28" i="2"/>
  <c r="B32" i="2"/>
  <c r="F32" i="2" s="1"/>
  <c r="G32" i="2"/>
  <c r="C28" i="2"/>
  <c r="D32" i="2"/>
  <c r="G9" i="2"/>
  <c r="E9" i="2"/>
  <c r="C9" i="2"/>
  <c r="B9" i="2"/>
  <c r="F9" i="2" s="1"/>
  <c r="F8" i="2"/>
  <c r="F11" i="2"/>
  <c r="F12" i="2"/>
  <c r="H21" i="4" l="1"/>
  <c r="E21" i="4"/>
  <c r="F21" i="4"/>
  <c r="I21" i="4" s="1"/>
  <c r="F20" i="4"/>
  <c r="I20" i="4" s="1"/>
  <c r="E20" i="4"/>
  <c r="H20" i="4" s="1"/>
  <c r="B22" i="4"/>
  <c r="A23" i="4"/>
  <c r="D22" i="4"/>
  <c r="G22" i="4"/>
  <c r="C22" i="4"/>
  <c r="J22" i="4" s="1"/>
  <c r="F19" i="4"/>
  <c r="I19" i="4" s="1"/>
  <c r="E19" i="4"/>
  <c r="H19" i="4" s="1"/>
  <c r="I18" i="4"/>
  <c r="H18" i="4"/>
  <c r="E18" i="4"/>
  <c r="I17" i="4"/>
  <c r="E17" i="4"/>
  <c r="H17" i="4" s="1"/>
  <c r="F16" i="4"/>
  <c r="I16" i="4" s="1"/>
  <c r="E16" i="4"/>
  <c r="H16" i="4" s="1"/>
  <c r="E15" i="4"/>
  <c r="H15" i="4" s="1"/>
  <c r="F15" i="4"/>
  <c r="I15" i="4" s="1"/>
  <c r="F14" i="4"/>
  <c r="I14" i="4" s="1"/>
  <c r="E14" i="4"/>
  <c r="H14" i="4" s="1"/>
  <c r="E8" i="4"/>
  <c r="H8" i="4" s="1"/>
  <c r="D9" i="4"/>
  <c r="G9" i="4"/>
  <c r="A10" i="4"/>
  <c r="C9" i="4"/>
  <c r="J9" i="4" s="1"/>
  <c r="B9" i="4"/>
  <c r="G23" i="4" l="1"/>
  <c r="C23" i="4"/>
  <c r="J23" i="4" s="1"/>
  <c r="B23" i="4"/>
  <c r="A24" i="4"/>
  <c r="D23" i="4"/>
  <c r="F22" i="4"/>
  <c r="I22" i="4" s="1"/>
  <c r="E22" i="4"/>
  <c r="H22" i="4" s="1"/>
  <c r="F9" i="4"/>
  <c r="E9" i="4"/>
  <c r="D10" i="4"/>
  <c r="B10" i="4"/>
  <c r="A11" i="4"/>
  <c r="G10" i="4"/>
  <c r="C10" i="4"/>
  <c r="J10" i="4" s="1"/>
  <c r="I9" i="4"/>
  <c r="H9" i="4"/>
  <c r="F23" i="4" l="1"/>
  <c r="I23" i="4" s="1"/>
  <c r="E23" i="4"/>
  <c r="H23" i="4" s="1"/>
  <c r="A25" i="4"/>
  <c r="D24" i="4"/>
  <c r="G24" i="4"/>
  <c r="C24" i="4"/>
  <c r="J24" i="4" s="1"/>
  <c r="B24" i="4"/>
  <c r="A12" i="4"/>
  <c r="B11" i="4"/>
  <c r="C11" i="4"/>
  <c r="J11" i="4" s="1"/>
  <c r="G11" i="4"/>
  <c r="D11" i="4"/>
  <c r="F10" i="4"/>
  <c r="I10" i="4" s="1"/>
  <c r="E10" i="4"/>
  <c r="H10" i="4" s="1"/>
  <c r="F24" i="4" l="1"/>
  <c r="E24" i="4"/>
  <c r="H24" i="4" s="1"/>
  <c r="I24" i="4"/>
  <c r="A26" i="4"/>
  <c r="D25" i="4"/>
  <c r="G25" i="4"/>
  <c r="C25" i="4"/>
  <c r="J25" i="4" s="1"/>
  <c r="B25" i="4"/>
  <c r="F11" i="4"/>
  <c r="I11" i="4" s="1"/>
  <c r="E11" i="4"/>
  <c r="H11" i="4" s="1"/>
  <c r="C12" i="4"/>
  <c r="J12" i="4" s="1"/>
  <c r="B12" i="4"/>
  <c r="G12" i="4"/>
  <c r="D12" i="4"/>
  <c r="E25" i="4" l="1"/>
  <c r="F25" i="4"/>
  <c r="I25" i="4" s="1"/>
  <c r="H25" i="4"/>
  <c r="B26" i="4"/>
  <c r="A27" i="4"/>
  <c r="D26" i="4"/>
  <c r="G26" i="4"/>
  <c r="C26" i="4"/>
  <c r="J26" i="4" s="1"/>
  <c r="E12" i="4"/>
  <c r="H12" i="4" s="1"/>
  <c r="F12" i="4"/>
  <c r="I12" i="4" s="1"/>
  <c r="G27" i="4" l="1"/>
  <c r="C27" i="4"/>
  <c r="J27" i="4" s="1"/>
  <c r="B27" i="4"/>
  <c r="D27" i="4"/>
  <c r="F26" i="4"/>
  <c r="I26" i="4" s="1"/>
  <c r="E26" i="4"/>
  <c r="H26" i="4" s="1"/>
  <c r="F27" i="4" l="1"/>
  <c r="I27" i="4" s="1"/>
  <c r="E27" i="4"/>
  <c r="H27" i="4" s="1"/>
</calcChain>
</file>

<file path=xl/sharedStrings.xml><?xml version="1.0" encoding="utf-8"?>
<sst xmlns="http://schemas.openxmlformats.org/spreadsheetml/2006/main" count="67" uniqueCount="23">
  <si>
    <t>Y</t>
  </si>
  <si>
    <t>C(Y)</t>
  </si>
  <si>
    <t>e1</t>
  </si>
  <si>
    <t>e2</t>
  </si>
  <si>
    <t>Rev</t>
  </si>
  <si>
    <t>Profit</t>
  </si>
  <si>
    <t>MC</t>
  </si>
  <si>
    <t>MR</t>
  </si>
  <si>
    <t>A</t>
  </si>
  <si>
    <t>B</t>
  </si>
  <si>
    <t>C</t>
  </si>
  <si>
    <t>quadratic formula:</t>
  </si>
  <si>
    <t>…</t>
  </si>
  <si>
    <t>so in this case total Y and total E</t>
  </si>
  <si>
    <t>now total Y and total E:</t>
  </si>
  <si>
    <t>so less E but same Y as 1 makes less and 2 makes more</t>
  </si>
  <si>
    <t>C(Y) w/o tax</t>
  </si>
  <si>
    <t>C(y1) with tax</t>
  </si>
  <si>
    <t>C(y2) with tax</t>
  </si>
  <si>
    <t>MC 1</t>
  </si>
  <si>
    <t>MC 2</t>
  </si>
  <si>
    <t>Profit 1</t>
  </si>
  <si>
    <t>Profit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</si>
</sst>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orbel"/>
      <family val="2"/>
    </font>
    <font>
      <b/>
      <sz val="11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r>
              <a:rPr lang="en-US"/>
              <a:t>Emissions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 4a b c'!$C$1</c:f>
              <c:strCache>
                <c:ptCount val="1"/>
                <c:pt idx="0">
                  <c:v>e1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 4a b c'!$A$2:$A$32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4a b c'!$C$2:$C$32</c:f>
              <c:numCache>
                <c:formatCode>General</c:formatCode>
                <c:ptCount val="31"/>
                <c:pt idx="0">
                  <c:v>0</c:v>
                </c:pt>
                <c:pt idx="1">
                  <c:v>1.5</c:v>
                </c:pt>
                <c:pt idx="2">
                  <c:v>4</c:v>
                </c:pt>
                <c:pt idx="3">
                  <c:v>7.5</c:v>
                </c:pt>
                <c:pt idx="4">
                  <c:v>12</c:v>
                </c:pt>
                <c:pt idx="5">
                  <c:v>17.5</c:v>
                </c:pt>
                <c:pt idx="6">
                  <c:v>24</c:v>
                </c:pt>
                <c:pt idx="7">
                  <c:v>31.5</c:v>
                </c:pt>
                <c:pt idx="8">
                  <c:v>40</c:v>
                </c:pt>
                <c:pt idx="9">
                  <c:v>49.5</c:v>
                </c:pt>
                <c:pt idx="10">
                  <c:v>60</c:v>
                </c:pt>
                <c:pt idx="11">
                  <c:v>71.5</c:v>
                </c:pt>
                <c:pt idx="12">
                  <c:v>84</c:v>
                </c:pt>
                <c:pt idx="13">
                  <c:v>97.5</c:v>
                </c:pt>
                <c:pt idx="14">
                  <c:v>112</c:v>
                </c:pt>
                <c:pt idx="15">
                  <c:v>127.5</c:v>
                </c:pt>
                <c:pt idx="16">
                  <c:v>144</c:v>
                </c:pt>
                <c:pt idx="17">
                  <c:v>161.5</c:v>
                </c:pt>
                <c:pt idx="18">
                  <c:v>180</c:v>
                </c:pt>
                <c:pt idx="19">
                  <c:v>199.5</c:v>
                </c:pt>
                <c:pt idx="20">
                  <c:v>220</c:v>
                </c:pt>
                <c:pt idx="21">
                  <c:v>241.5</c:v>
                </c:pt>
                <c:pt idx="22">
                  <c:v>264</c:v>
                </c:pt>
                <c:pt idx="23">
                  <c:v>287.5</c:v>
                </c:pt>
                <c:pt idx="24">
                  <c:v>312</c:v>
                </c:pt>
                <c:pt idx="25">
                  <c:v>337.5</c:v>
                </c:pt>
                <c:pt idx="26">
                  <c:v>364</c:v>
                </c:pt>
                <c:pt idx="27">
                  <c:v>391.5</c:v>
                </c:pt>
                <c:pt idx="28">
                  <c:v>420</c:v>
                </c:pt>
                <c:pt idx="29">
                  <c:v>449.5</c:v>
                </c:pt>
                <c:pt idx="30">
                  <c:v>480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 4a b c'!$D$1</c:f>
              <c:strCache>
                <c:ptCount val="1"/>
                <c:pt idx="0">
                  <c:v>e2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 4a b c'!$A$2:$A$32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4a b c'!$D$2:$D$32</c:f>
              <c:numCache>
                <c:formatCode>General</c:formatCode>
                <c:ptCount val="31"/>
                <c:pt idx="0">
                  <c:v>0</c:v>
                </c:pt>
                <c:pt idx="1">
                  <c:v>0.25</c:v>
                </c:pt>
                <c:pt idx="2">
                  <c:v>1</c:v>
                </c:pt>
                <c:pt idx="3">
                  <c:v>2.25</c:v>
                </c:pt>
                <c:pt idx="4">
                  <c:v>4</c:v>
                </c:pt>
                <c:pt idx="5">
                  <c:v>6.25</c:v>
                </c:pt>
                <c:pt idx="6">
                  <c:v>9</c:v>
                </c:pt>
                <c:pt idx="7">
                  <c:v>12.25</c:v>
                </c:pt>
                <c:pt idx="8">
                  <c:v>16</c:v>
                </c:pt>
                <c:pt idx="9">
                  <c:v>20.25</c:v>
                </c:pt>
                <c:pt idx="10">
                  <c:v>25</c:v>
                </c:pt>
                <c:pt idx="11">
                  <c:v>30.25</c:v>
                </c:pt>
                <c:pt idx="12">
                  <c:v>36</c:v>
                </c:pt>
                <c:pt idx="13">
                  <c:v>42.25</c:v>
                </c:pt>
                <c:pt idx="14">
                  <c:v>49</c:v>
                </c:pt>
                <c:pt idx="15">
                  <c:v>56.25</c:v>
                </c:pt>
                <c:pt idx="16">
                  <c:v>64</c:v>
                </c:pt>
                <c:pt idx="17">
                  <c:v>72.25</c:v>
                </c:pt>
                <c:pt idx="18">
                  <c:v>81</c:v>
                </c:pt>
                <c:pt idx="19">
                  <c:v>90.25</c:v>
                </c:pt>
                <c:pt idx="20">
                  <c:v>100</c:v>
                </c:pt>
                <c:pt idx="21">
                  <c:v>110.25</c:v>
                </c:pt>
                <c:pt idx="22">
                  <c:v>121</c:v>
                </c:pt>
                <c:pt idx="23">
                  <c:v>132.25</c:v>
                </c:pt>
                <c:pt idx="24">
                  <c:v>144</c:v>
                </c:pt>
                <c:pt idx="25">
                  <c:v>156.25</c:v>
                </c:pt>
                <c:pt idx="26">
                  <c:v>169</c:v>
                </c:pt>
                <c:pt idx="27">
                  <c:v>182.25</c:v>
                </c:pt>
                <c:pt idx="28">
                  <c:v>196</c:v>
                </c:pt>
                <c:pt idx="29">
                  <c:v>210.25</c:v>
                </c:pt>
                <c:pt idx="30">
                  <c:v>225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045792"/>
        <c:axId val="568012752"/>
      </c:scatterChart>
      <c:valAx>
        <c:axId val="56804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68012752"/>
        <c:crosses val="autoZero"/>
        <c:crossBetween val="midCat"/>
      </c:valAx>
      <c:valAx>
        <c:axId val="56801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68045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r>
              <a:rPr lang="en-US"/>
              <a:t>Cost &amp; Revenue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 4a b c'!$B$1</c:f>
              <c:strCache>
                <c:ptCount val="1"/>
                <c:pt idx="0">
                  <c:v>C(Y)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 4a b c'!$A$2:$A$32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4a b c'!$B$2:$B$32</c:f>
              <c:numCache>
                <c:formatCode>General</c:formatCode>
                <c:ptCount val="31"/>
                <c:pt idx="0">
                  <c:v>25</c:v>
                </c:pt>
                <c:pt idx="1">
                  <c:v>30.5</c:v>
                </c:pt>
                <c:pt idx="2">
                  <c:v>37</c:v>
                </c:pt>
                <c:pt idx="3">
                  <c:v>44.5</c:v>
                </c:pt>
                <c:pt idx="4">
                  <c:v>53</c:v>
                </c:pt>
                <c:pt idx="5">
                  <c:v>62.5</c:v>
                </c:pt>
                <c:pt idx="6">
                  <c:v>73</c:v>
                </c:pt>
                <c:pt idx="7">
                  <c:v>84.5</c:v>
                </c:pt>
                <c:pt idx="8">
                  <c:v>97</c:v>
                </c:pt>
                <c:pt idx="9">
                  <c:v>110.5</c:v>
                </c:pt>
                <c:pt idx="10">
                  <c:v>125</c:v>
                </c:pt>
                <c:pt idx="11">
                  <c:v>140.5</c:v>
                </c:pt>
                <c:pt idx="12">
                  <c:v>157</c:v>
                </c:pt>
                <c:pt idx="13">
                  <c:v>174.5</c:v>
                </c:pt>
                <c:pt idx="14">
                  <c:v>193</c:v>
                </c:pt>
                <c:pt idx="15">
                  <c:v>212.5</c:v>
                </c:pt>
                <c:pt idx="16">
                  <c:v>233</c:v>
                </c:pt>
                <c:pt idx="17">
                  <c:v>254.5</c:v>
                </c:pt>
                <c:pt idx="18">
                  <c:v>277</c:v>
                </c:pt>
                <c:pt idx="19">
                  <c:v>300.5</c:v>
                </c:pt>
                <c:pt idx="20">
                  <c:v>325</c:v>
                </c:pt>
                <c:pt idx="21">
                  <c:v>350.5</c:v>
                </c:pt>
                <c:pt idx="22">
                  <c:v>377</c:v>
                </c:pt>
                <c:pt idx="23">
                  <c:v>404.5</c:v>
                </c:pt>
                <c:pt idx="24">
                  <c:v>433</c:v>
                </c:pt>
                <c:pt idx="25">
                  <c:v>462.5</c:v>
                </c:pt>
                <c:pt idx="26">
                  <c:v>493</c:v>
                </c:pt>
                <c:pt idx="27">
                  <c:v>524.5</c:v>
                </c:pt>
                <c:pt idx="28">
                  <c:v>557</c:v>
                </c:pt>
                <c:pt idx="29">
                  <c:v>590.5</c:v>
                </c:pt>
                <c:pt idx="30">
                  <c:v>625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 4a b c'!$E$1</c:f>
              <c:strCache>
                <c:ptCount val="1"/>
                <c:pt idx="0">
                  <c:v>Rev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 4a b c'!$A$2:$A$32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4a b c'!$E$2:$E$32</c:f>
              <c:numCache>
                <c:formatCode>General</c:formatCode>
                <c:ptCount val="3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973072"/>
        <c:axId val="508974752"/>
      </c:scatterChart>
      <c:valAx>
        <c:axId val="50897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08974752"/>
        <c:crosses val="autoZero"/>
        <c:crossBetween val="midCat"/>
      </c:valAx>
      <c:valAx>
        <c:axId val="50897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08973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r>
              <a:rPr lang="en-US"/>
              <a:t>MC &amp; MR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 4a b c'!$G$1</c:f>
              <c:strCache>
                <c:ptCount val="1"/>
                <c:pt idx="0">
                  <c:v>MC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 4a b c'!$A$2:$A$32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4a b c'!$G$2:$G$32</c:f>
              <c:numCache>
                <c:formatCode>General</c:formatCode>
                <c:ptCount val="3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 4a b c'!$H$1</c:f>
              <c:strCache>
                <c:ptCount val="1"/>
                <c:pt idx="0">
                  <c:v>MR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 4a b c'!$A$2:$A$32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4a b c'!$H$2:$H$32</c:f>
              <c:numCache>
                <c:formatCode>General</c:formatCode>
                <c:ptCount val="3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954032"/>
        <c:axId val="508960192"/>
      </c:scatterChart>
      <c:valAx>
        <c:axId val="50895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08960192"/>
        <c:crosses val="autoZero"/>
        <c:crossBetween val="midCat"/>
      </c:valAx>
      <c:valAx>
        <c:axId val="5089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08954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r>
              <a:rPr lang="en-US"/>
              <a:t>MC &amp; MR with emission tax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'Q 4 e'!$J$1</c:f>
              <c:strCache>
                <c:ptCount val="1"/>
                <c:pt idx="0">
                  <c:v>MC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 4 e'!$A$2:$A$32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 e'!$J$2:$J$32</c:f>
              <c:numCache>
                <c:formatCode>General</c:formatCode>
                <c:ptCount val="31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22</c:v>
                </c:pt>
                <c:pt idx="9">
                  <c:v>24</c:v>
                </c:pt>
                <c:pt idx="10">
                  <c:v>26</c:v>
                </c:pt>
                <c:pt idx="11">
                  <c:v>28</c:v>
                </c:pt>
                <c:pt idx="12">
                  <c:v>30</c:v>
                </c:pt>
                <c:pt idx="13">
                  <c:v>32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40</c:v>
                </c:pt>
                <c:pt idx="18">
                  <c:v>42</c:v>
                </c:pt>
                <c:pt idx="19">
                  <c:v>44</c:v>
                </c:pt>
                <c:pt idx="20">
                  <c:v>46</c:v>
                </c:pt>
                <c:pt idx="21">
                  <c:v>48</c:v>
                </c:pt>
                <c:pt idx="22">
                  <c:v>50</c:v>
                </c:pt>
                <c:pt idx="23">
                  <c:v>52</c:v>
                </c:pt>
                <c:pt idx="24">
                  <c:v>54</c:v>
                </c:pt>
                <c:pt idx="25">
                  <c:v>56</c:v>
                </c:pt>
                <c:pt idx="26">
                  <c:v>58</c:v>
                </c:pt>
                <c:pt idx="27">
                  <c:v>60</c:v>
                </c:pt>
                <c:pt idx="28">
                  <c:v>62</c:v>
                </c:pt>
                <c:pt idx="29">
                  <c:v>64</c:v>
                </c:pt>
                <c:pt idx="30">
                  <c:v>66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'Q 4 e'!$K$1</c:f>
              <c:strCache>
                <c:ptCount val="1"/>
                <c:pt idx="0">
                  <c:v>MC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 4 e'!$A$2:$A$32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 e'!$K$2:$K$32</c:f>
              <c:numCache>
                <c:formatCode>General</c:formatCode>
                <c:ptCount val="31"/>
                <c:pt idx="0">
                  <c:v>5</c:v>
                </c:pt>
                <c:pt idx="1">
                  <c:v>6.5</c:v>
                </c:pt>
                <c:pt idx="2">
                  <c:v>8</c:v>
                </c:pt>
                <c:pt idx="3">
                  <c:v>9.5</c:v>
                </c:pt>
                <c:pt idx="4">
                  <c:v>11</c:v>
                </c:pt>
                <c:pt idx="5">
                  <c:v>12.5</c:v>
                </c:pt>
                <c:pt idx="6">
                  <c:v>14</c:v>
                </c:pt>
                <c:pt idx="7">
                  <c:v>15.5</c:v>
                </c:pt>
                <c:pt idx="8">
                  <c:v>17</c:v>
                </c:pt>
                <c:pt idx="9">
                  <c:v>18.5</c:v>
                </c:pt>
                <c:pt idx="10">
                  <c:v>20</c:v>
                </c:pt>
                <c:pt idx="11">
                  <c:v>21.5</c:v>
                </c:pt>
                <c:pt idx="12">
                  <c:v>23</c:v>
                </c:pt>
                <c:pt idx="13">
                  <c:v>24.5</c:v>
                </c:pt>
                <c:pt idx="14">
                  <c:v>26</c:v>
                </c:pt>
                <c:pt idx="15">
                  <c:v>27.5</c:v>
                </c:pt>
                <c:pt idx="16">
                  <c:v>29</c:v>
                </c:pt>
                <c:pt idx="17">
                  <c:v>30.5</c:v>
                </c:pt>
                <c:pt idx="18">
                  <c:v>32</c:v>
                </c:pt>
                <c:pt idx="19">
                  <c:v>33.5</c:v>
                </c:pt>
                <c:pt idx="20">
                  <c:v>35</c:v>
                </c:pt>
                <c:pt idx="21">
                  <c:v>36.5</c:v>
                </c:pt>
                <c:pt idx="22">
                  <c:v>38</c:v>
                </c:pt>
                <c:pt idx="23">
                  <c:v>39.5</c:v>
                </c:pt>
                <c:pt idx="24">
                  <c:v>41</c:v>
                </c:pt>
                <c:pt idx="25">
                  <c:v>42.5</c:v>
                </c:pt>
                <c:pt idx="26">
                  <c:v>44</c:v>
                </c:pt>
                <c:pt idx="27">
                  <c:v>45.5</c:v>
                </c:pt>
                <c:pt idx="28">
                  <c:v>47</c:v>
                </c:pt>
                <c:pt idx="29">
                  <c:v>48.5</c:v>
                </c:pt>
                <c:pt idx="30">
                  <c:v>50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'Q 4 e'!$L$1</c:f>
              <c:strCache>
                <c:ptCount val="1"/>
                <c:pt idx="0">
                  <c:v>MR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'Q 4 e'!$A$2:$A$32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'Q 4 e'!$L$2:$L$32</c:f>
              <c:numCache>
                <c:formatCode>General</c:formatCode>
                <c:ptCount val="3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38624"/>
        <c:axId val="253531344"/>
      </c:scatterChart>
      <c:valAx>
        <c:axId val="25353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253531344"/>
        <c:crosses val="autoZero"/>
        <c:crossBetween val="midCat"/>
      </c:valAx>
      <c:valAx>
        <c:axId val="25353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253538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r>
              <a:rPr lang="en-US"/>
              <a:t>MC&amp;MR with emissions penalty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 4 f'!$J$1</c:f>
              <c:strCache>
                <c:ptCount val="1"/>
                <c:pt idx="0">
                  <c:v>MC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'Q 4 f'!$A$2:$A$44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13.01</c:v>
                </c:pt>
                <c:pt idx="7">
                  <c:v>13.02</c:v>
                </c:pt>
                <c:pt idx="8">
                  <c:v>13.03</c:v>
                </c:pt>
                <c:pt idx="9">
                  <c:v>13.04</c:v>
                </c:pt>
                <c:pt idx="10">
                  <c:v>13.049999999999999</c:v>
                </c:pt>
                <c:pt idx="11">
                  <c:v>13.059999999999999</c:v>
                </c:pt>
                <c:pt idx="12">
                  <c:v>13.069999999999999</c:v>
                </c:pt>
                <c:pt idx="13">
                  <c:v>13.079999999999998</c:v>
                </c:pt>
                <c:pt idx="14">
                  <c:v>13.089999999999998</c:v>
                </c:pt>
                <c:pt idx="15">
                  <c:v>13.099999999999998</c:v>
                </c:pt>
                <c:pt idx="16">
                  <c:v>13.109999999999998</c:v>
                </c:pt>
                <c:pt idx="17">
                  <c:v>13.119999999999997</c:v>
                </c:pt>
                <c:pt idx="18">
                  <c:v>13.129999999999997</c:v>
                </c:pt>
                <c:pt idx="19">
                  <c:v>13.139999999999997</c:v>
                </c:pt>
                <c:pt idx="20">
                  <c:v>13.149999999999997</c:v>
                </c:pt>
                <c:pt idx="21">
                  <c:v>13.159999999999997</c:v>
                </c:pt>
                <c:pt idx="22">
                  <c:v>13.169999999999996</c:v>
                </c:pt>
                <c:pt idx="23">
                  <c:v>13.179999999999996</c:v>
                </c:pt>
                <c:pt idx="24">
                  <c:v>13.189999999999996</c:v>
                </c:pt>
                <c:pt idx="25">
                  <c:v>13.199999999999996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numCache>
            </c:numRef>
          </c:xVal>
          <c:yVal>
            <c:numRef>
              <c:f>'Q 4 f'!$J$2:$J$44</c:f>
              <c:numCache>
                <c:formatCode>General</c:formatCode>
                <c:ptCount val="43"/>
                <c:pt idx="0">
                  <c:v>5</c:v>
                </c:pt>
                <c:pt idx="1">
                  <c:v>6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18.009999999999998</c:v>
                </c:pt>
                <c:pt idx="7">
                  <c:v>18.02</c:v>
                </c:pt>
                <c:pt idx="8">
                  <c:v>18.03</c:v>
                </c:pt>
                <c:pt idx="9">
                  <c:v>18.04</c:v>
                </c:pt>
                <c:pt idx="10">
                  <c:v>18.049999999999997</c:v>
                </c:pt>
                <c:pt idx="11">
                  <c:v>18.059999999999999</c:v>
                </c:pt>
                <c:pt idx="12">
                  <c:v>18.07</c:v>
                </c:pt>
                <c:pt idx="13">
                  <c:v>18.079999999999998</c:v>
                </c:pt>
                <c:pt idx="14">
                  <c:v>18.089999999999996</c:v>
                </c:pt>
                <c:pt idx="15">
                  <c:v>18.099999999999998</c:v>
                </c:pt>
                <c:pt idx="16">
                  <c:v>18.11</c:v>
                </c:pt>
                <c:pt idx="17">
                  <c:v>18.119999999999997</c:v>
                </c:pt>
                <c:pt idx="18">
                  <c:v>18.129999999999995</c:v>
                </c:pt>
                <c:pt idx="19">
                  <c:v>18.139999999999997</c:v>
                </c:pt>
                <c:pt idx="20">
                  <c:v>18.149999999999999</c:v>
                </c:pt>
                <c:pt idx="21">
                  <c:v>18.159999999999997</c:v>
                </c:pt>
                <c:pt idx="22">
                  <c:v>18.169999999999995</c:v>
                </c:pt>
                <c:pt idx="23">
                  <c:v>46.539999999999992</c:v>
                </c:pt>
                <c:pt idx="24">
                  <c:v>46.569999999999986</c:v>
                </c:pt>
                <c:pt idx="25">
                  <c:v>46.599999999999987</c:v>
                </c:pt>
                <c:pt idx="26">
                  <c:v>49</c:v>
                </c:pt>
                <c:pt idx="27">
                  <c:v>52</c:v>
                </c:pt>
                <c:pt idx="28">
                  <c:v>55</c:v>
                </c:pt>
                <c:pt idx="29">
                  <c:v>58</c:v>
                </c:pt>
                <c:pt idx="30">
                  <c:v>61</c:v>
                </c:pt>
                <c:pt idx="31">
                  <c:v>64</c:v>
                </c:pt>
                <c:pt idx="32">
                  <c:v>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'Q 4 f'!$K$1</c:f>
              <c:strCache>
                <c:ptCount val="1"/>
                <c:pt idx="0">
                  <c:v>MC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'Q 4 f'!$A$2:$A$44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13.01</c:v>
                </c:pt>
                <c:pt idx="7">
                  <c:v>13.02</c:v>
                </c:pt>
                <c:pt idx="8">
                  <c:v>13.03</c:v>
                </c:pt>
                <c:pt idx="9">
                  <c:v>13.04</c:v>
                </c:pt>
                <c:pt idx="10">
                  <c:v>13.049999999999999</c:v>
                </c:pt>
                <c:pt idx="11">
                  <c:v>13.059999999999999</c:v>
                </c:pt>
                <c:pt idx="12">
                  <c:v>13.069999999999999</c:v>
                </c:pt>
                <c:pt idx="13">
                  <c:v>13.079999999999998</c:v>
                </c:pt>
                <c:pt idx="14">
                  <c:v>13.089999999999998</c:v>
                </c:pt>
                <c:pt idx="15">
                  <c:v>13.099999999999998</c:v>
                </c:pt>
                <c:pt idx="16">
                  <c:v>13.109999999999998</c:v>
                </c:pt>
                <c:pt idx="17">
                  <c:v>13.119999999999997</c:v>
                </c:pt>
                <c:pt idx="18">
                  <c:v>13.129999999999997</c:v>
                </c:pt>
                <c:pt idx="19">
                  <c:v>13.139999999999997</c:v>
                </c:pt>
                <c:pt idx="20">
                  <c:v>13.149999999999997</c:v>
                </c:pt>
                <c:pt idx="21">
                  <c:v>13.159999999999997</c:v>
                </c:pt>
                <c:pt idx="22">
                  <c:v>13.169999999999996</c:v>
                </c:pt>
                <c:pt idx="23">
                  <c:v>13.179999999999996</c:v>
                </c:pt>
                <c:pt idx="24">
                  <c:v>13.189999999999996</c:v>
                </c:pt>
                <c:pt idx="25">
                  <c:v>13.199999999999996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numCache>
            </c:numRef>
          </c:xVal>
          <c:yVal>
            <c:numRef>
              <c:f>'Q 4 f'!$K$2:$K$44</c:f>
              <c:numCache>
                <c:formatCode>General</c:formatCode>
                <c:ptCount val="43"/>
                <c:pt idx="0">
                  <c:v>5</c:v>
                </c:pt>
                <c:pt idx="1">
                  <c:v>6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18.009999999999998</c:v>
                </c:pt>
                <c:pt idx="7">
                  <c:v>18.02</c:v>
                </c:pt>
                <c:pt idx="8">
                  <c:v>18.03</c:v>
                </c:pt>
                <c:pt idx="9">
                  <c:v>18.04</c:v>
                </c:pt>
                <c:pt idx="10">
                  <c:v>18.049999999999997</c:v>
                </c:pt>
                <c:pt idx="11">
                  <c:v>18.059999999999999</c:v>
                </c:pt>
                <c:pt idx="12">
                  <c:v>18.07</c:v>
                </c:pt>
                <c:pt idx="13">
                  <c:v>18.079999999999998</c:v>
                </c:pt>
                <c:pt idx="14">
                  <c:v>18.089999999999996</c:v>
                </c:pt>
                <c:pt idx="15">
                  <c:v>18.099999999999998</c:v>
                </c:pt>
                <c:pt idx="16">
                  <c:v>18.11</c:v>
                </c:pt>
                <c:pt idx="17">
                  <c:v>18.119999999999997</c:v>
                </c:pt>
                <c:pt idx="18">
                  <c:v>18.129999999999995</c:v>
                </c:pt>
                <c:pt idx="19">
                  <c:v>18.139999999999997</c:v>
                </c:pt>
                <c:pt idx="20">
                  <c:v>18.149999999999999</c:v>
                </c:pt>
                <c:pt idx="21">
                  <c:v>18.159999999999997</c:v>
                </c:pt>
                <c:pt idx="22">
                  <c:v>18.169999999999995</c:v>
                </c:pt>
                <c:pt idx="23">
                  <c:v>18.179999999999996</c:v>
                </c:pt>
                <c:pt idx="24">
                  <c:v>18.189999999999998</c:v>
                </c:pt>
                <c:pt idx="25">
                  <c:v>18.199999999999996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35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'Q 4 f'!$L$1</c:f>
              <c:strCache>
                <c:ptCount val="1"/>
                <c:pt idx="0">
                  <c:v>MR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'Q 4 f'!$A$2:$A$44</c:f>
              <c:numCache>
                <c:formatCode>General</c:formatCode>
                <c:ptCount val="43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13.01</c:v>
                </c:pt>
                <c:pt idx="7">
                  <c:v>13.02</c:v>
                </c:pt>
                <c:pt idx="8">
                  <c:v>13.03</c:v>
                </c:pt>
                <c:pt idx="9">
                  <c:v>13.04</c:v>
                </c:pt>
                <c:pt idx="10">
                  <c:v>13.049999999999999</c:v>
                </c:pt>
                <c:pt idx="11">
                  <c:v>13.059999999999999</c:v>
                </c:pt>
                <c:pt idx="12">
                  <c:v>13.069999999999999</c:v>
                </c:pt>
                <c:pt idx="13">
                  <c:v>13.079999999999998</c:v>
                </c:pt>
                <c:pt idx="14">
                  <c:v>13.089999999999998</c:v>
                </c:pt>
                <c:pt idx="15">
                  <c:v>13.099999999999998</c:v>
                </c:pt>
                <c:pt idx="16">
                  <c:v>13.109999999999998</c:v>
                </c:pt>
                <c:pt idx="17">
                  <c:v>13.119999999999997</c:v>
                </c:pt>
                <c:pt idx="18">
                  <c:v>13.129999999999997</c:v>
                </c:pt>
                <c:pt idx="19">
                  <c:v>13.139999999999997</c:v>
                </c:pt>
                <c:pt idx="20">
                  <c:v>13.149999999999997</c:v>
                </c:pt>
                <c:pt idx="21">
                  <c:v>13.159999999999997</c:v>
                </c:pt>
                <c:pt idx="22">
                  <c:v>13.169999999999996</c:v>
                </c:pt>
                <c:pt idx="23">
                  <c:v>13.179999999999996</c:v>
                </c:pt>
                <c:pt idx="24">
                  <c:v>13.189999999999996</c:v>
                </c:pt>
                <c:pt idx="25">
                  <c:v>13.199999999999996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</c:numCache>
            </c:numRef>
          </c:xVal>
          <c:yVal>
            <c:numRef>
              <c:f>'Q 4 f'!$L$2:$L$44</c:f>
              <c:numCache>
                <c:formatCode>General</c:formatCode>
                <c:ptCount val="43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364416"/>
        <c:axId val="500371696"/>
      </c:scatterChart>
      <c:valAx>
        <c:axId val="50036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00371696"/>
        <c:crosses val="autoZero"/>
        <c:crossBetween val="midCat"/>
      </c:valAx>
      <c:valAx>
        <c:axId val="50037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panose="020B0503020204020204" pitchFamily="34" charset="0"/>
                <a:ea typeface="+mn-ea"/>
                <a:cs typeface="+mn-cs"/>
              </a:defRPr>
            </a:pPr>
            <a:endParaRPr lang="en-US"/>
          </a:p>
        </c:txPr>
        <c:crossAx val="500364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" panose="020B0503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orbel" panose="020B0503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338137</xdr:colOff>
      <xdr:row>0</xdr:row>
      <xdr:rowOff>152400</xdr:rowOff>
    </xdr:from>
    <xdr:to>
      <xdr:col>15</xdr:col>
      <xdr:colOff>109537</xdr:colOff>
      <xdr:row>15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300037</xdr:colOff>
      <xdr:row>14</xdr:row>
      <xdr:rowOff>114300</xdr:rowOff>
    </xdr:from>
    <xdr:to>
      <xdr:col>15</xdr:col>
      <xdr:colOff>71437</xdr:colOff>
      <xdr:row>29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195262</xdr:colOff>
      <xdr:row>28</xdr:row>
      <xdr:rowOff>85725</xdr:rowOff>
    </xdr:from>
    <xdr:to>
      <xdr:col>14</xdr:col>
      <xdr:colOff>652462</xdr:colOff>
      <xdr:row>42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138112</xdr:colOff>
      <xdr:row>0</xdr:row>
      <xdr:rowOff>457200</xdr:rowOff>
    </xdr:from>
    <xdr:to>
      <xdr:col>18</xdr:col>
      <xdr:colOff>595312</xdr:colOff>
      <xdr:row>14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509587</xdr:colOff>
      <xdr:row>2</xdr:row>
      <xdr:rowOff>0</xdr:rowOff>
    </xdr:from>
    <xdr:to>
      <xdr:col>19</xdr:col>
      <xdr:colOff>280987</xdr:colOff>
      <xdr:row>28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90" zoomScaleNormal="90" workbookViewId="0"/>
  </sheetViews>
  <sheetFormatPr defaultRowHeight="15" x14ac:dyDescent="0.25"/>
  <cols>
    <col min="1" max="8" width="7.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1">
        <v>0</v>
      </c>
      <c r="B2" s="1">
        <f>25+5*A2+0.5*A2^2</f>
        <v>25</v>
      </c>
      <c r="C2" s="1">
        <f>A2+0.5*A2^2</f>
        <v>0</v>
      </c>
      <c r="D2" s="1">
        <f>0.25*A2^2</f>
        <v>0</v>
      </c>
      <c r="E2" s="1">
        <f>25*A2</f>
        <v>0</v>
      </c>
      <c r="F2" s="1">
        <f>E2-B2</f>
        <v>-25</v>
      </c>
      <c r="G2" s="1">
        <f>5+A2</f>
        <v>5</v>
      </c>
      <c r="H2" s="1">
        <v>25</v>
      </c>
    </row>
    <row r="3" spans="1:8" x14ac:dyDescent="0.25">
      <c r="A3" s="1">
        <v>1</v>
      </c>
      <c r="B3" s="1">
        <f>25+5*A3+0.5*A3^2</f>
        <v>30.5</v>
      </c>
      <c r="C3" s="1">
        <f>A3+0.5*A3^2</f>
        <v>1.5</v>
      </c>
      <c r="D3" s="1">
        <f>0.25*A3^2</f>
        <v>0.25</v>
      </c>
      <c r="E3" s="1">
        <f>25*A3</f>
        <v>25</v>
      </c>
      <c r="F3" s="1">
        <f t="shared" ref="F3:F16" si="0">E3-B3</f>
        <v>-5.5</v>
      </c>
      <c r="G3" s="1">
        <f t="shared" ref="G3:G32" si="1">5+A3</f>
        <v>6</v>
      </c>
      <c r="H3" s="1">
        <v>25</v>
      </c>
    </row>
    <row r="4" spans="1:8" x14ac:dyDescent="0.25">
      <c r="A4" s="1">
        <v>2</v>
      </c>
      <c r="B4" s="1">
        <f>25+5*A4+0.5*A4^2</f>
        <v>37</v>
      </c>
      <c r="C4" s="1">
        <f>A4+0.5*A4^2</f>
        <v>4</v>
      </c>
      <c r="D4" s="1">
        <f>0.25*A4^2</f>
        <v>1</v>
      </c>
      <c r="E4" s="1">
        <f>25*A4</f>
        <v>50</v>
      </c>
      <c r="F4" s="1">
        <f t="shared" si="0"/>
        <v>13</v>
      </c>
      <c r="G4" s="1">
        <f t="shared" si="1"/>
        <v>7</v>
      </c>
      <c r="H4" s="1">
        <v>25</v>
      </c>
    </row>
    <row r="5" spans="1:8" x14ac:dyDescent="0.25">
      <c r="A5" s="1">
        <v>3</v>
      </c>
      <c r="B5" s="1">
        <f t="shared" ref="B5:B31" si="2">25+5*A5+0.5*A5^2</f>
        <v>44.5</v>
      </c>
      <c r="C5" s="1">
        <f t="shared" ref="C5:C18" si="3">A5+0.5*A5^2</f>
        <v>7.5</v>
      </c>
      <c r="D5" s="1">
        <f t="shared" ref="D5:D18" si="4">0.25*A5^2</f>
        <v>2.25</v>
      </c>
      <c r="E5" s="1">
        <f t="shared" ref="E5:E18" si="5">25*A5</f>
        <v>75</v>
      </c>
      <c r="F5" s="1">
        <f t="shared" si="0"/>
        <v>30.5</v>
      </c>
      <c r="G5" s="1">
        <f t="shared" si="1"/>
        <v>8</v>
      </c>
      <c r="H5" s="1">
        <v>25</v>
      </c>
    </row>
    <row r="6" spans="1:8" x14ac:dyDescent="0.25">
      <c r="A6" s="1">
        <v>4</v>
      </c>
      <c r="B6" s="1">
        <f t="shared" si="2"/>
        <v>53</v>
      </c>
      <c r="C6" s="1">
        <f t="shared" si="3"/>
        <v>12</v>
      </c>
      <c r="D6" s="1">
        <f t="shared" si="4"/>
        <v>4</v>
      </c>
      <c r="E6" s="1">
        <f t="shared" si="5"/>
        <v>100</v>
      </c>
      <c r="F6" s="1">
        <f t="shared" si="0"/>
        <v>47</v>
      </c>
      <c r="G6" s="1">
        <f t="shared" si="1"/>
        <v>9</v>
      </c>
      <c r="H6" s="1">
        <v>25</v>
      </c>
    </row>
    <row r="7" spans="1:8" x14ac:dyDescent="0.25">
      <c r="A7" s="1">
        <v>5</v>
      </c>
      <c r="B7" s="1">
        <f t="shared" si="2"/>
        <v>62.5</v>
      </c>
      <c r="C7" s="1">
        <f t="shared" si="3"/>
        <v>17.5</v>
      </c>
      <c r="D7" s="1">
        <f t="shared" si="4"/>
        <v>6.25</v>
      </c>
      <c r="E7" s="1">
        <f t="shared" si="5"/>
        <v>125</v>
      </c>
      <c r="F7" s="1">
        <f t="shared" si="0"/>
        <v>62.5</v>
      </c>
      <c r="G7" s="1">
        <f t="shared" si="1"/>
        <v>10</v>
      </c>
      <c r="H7" s="1">
        <v>25</v>
      </c>
    </row>
    <row r="8" spans="1:8" x14ac:dyDescent="0.25">
      <c r="A8" s="1">
        <v>6</v>
      </c>
      <c r="B8" s="1">
        <f t="shared" si="2"/>
        <v>73</v>
      </c>
      <c r="C8" s="1">
        <f t="shared" si="3"/>
        <v>24</v>
      </c>
      <c r="D8" s="1">
        <f t="shared" si="4"/>
        <v>9</v>
      </c>
      <c r="E8" s="1">
        <f t="shared" si="5"/>
        <v>150</v>
      </c>
      <c r="F8" s="1">
        <f t="shared" si="0"/>
        <v>77</v>
      </c>
      <c r="G8" s="1">
        <f t="shared" si="1"/>
        <v>11</v>
      </c>
      <c r="H8" s="1">
        <v>25</v>
      </c>
    </row>
    <row r="9" spans="1:8" x14ac:dyDescent="0.25">
      <c r="A9" s="1">
        <v>7</v>
      </c>
      <c r="B9" s="1">
        <f t="shared" si="2"/>
        <v>84.5</v>
      </c>
      <c r="C9" s="1">
        <f t="shared" si="3"/>
        <v>31.5</v>
      </c>
      <c r="D9" s="1">
        <f t="shared" si="4"/>
        <v>12.25</v>
      </c>
      <c r="E9" s="1">
        <f t="shared" si="5"/>
        <v>175</v>
      </c>
      <c r="F9" s="1">
        <f t="shared" si="0"/>
        <v>90.5</v>
      </c>
      <c r="G9" s="1">
        <f t="shared" si="1"/>
        <v>12</v>
      </c>
      <c r="H9" s="1">
        <v>25</v>
      </c>
    </row>
    <row r="10" spans="1:8" x14ac:dyDescent="0.25">
      <c r="A10" s="1">
        <v>8</v>
      </c>
      <c r="B10" s="1">
        <f t="shared" si="2"/>
        <v>97</v>
      </c>
      <c r="C10" s="1">
        <f t="shared" si="3"/>
        <v>40</v>
      </c>
      <c r="D10" s="1">
        <f t="shared" si="4"/>
        <v>16</v>
      </c>
      <c r="E10" s="1">
        <f t="shared" si="5"/>
        <v>200</v>
      </c>
      <c r="F10" s="1">
        <f t="shared" si="0"/>
        <v>103</v>
      </c>
      <c r="G10" s="1">
        <f t="shared" si="1"/>
        <v>13</v>
      </c>
      <c r="H10" s="1">
        <v>25</v>
      </c>
    </row>
    <row r="11" spans="1:8" x14ac:dyDescent="0.25">
      <c r="A11" s="1">
        <v>9</v>
      </c>
      <c r="B11" s="1">
        <f t="shared" si="2"/>
        <v>110.5</v>
      </c>
      <c r="C11" s="1">
        <f t="shared" si="3"/>
        <v>49.5</v>
      </c>
      <c r="D11" s="1">
        <f t="shared" si="4"/>
        <v>20.25</v>
      </c>
      <c r="E11" s="1">
        <f t="shared" si="5"/>
        <v>225</v>
      </c>
      <c r="F11" s="1">
        <f t="shared" si="0"/>
        <v>114.5</v>
      </c>
      <c r="G11" s="1">
        <f t="shared" si="1"/>
        <v>14</v>
      </c>
      <c r="H11" s="1">
        <v>25</v>
      </c>
    </row>
    <row r="12" spans="1:8" x14ac:dyDescent="0.25">
      <c r="A12" s="1">
        <v>10</v>
      </c>
      <c r="B12" s="1">
        <f t="shared" si="2"/>
        <v>125</v>
      </c>
      <c r="C12" s="1">
        <f t="shared" si="3"/>
        <v>60</v>
      </c>
      <c r="D12" s="1">
        <f t="shared" si="4"/>
        <v>25</v>
      </c>
      <c r="E12" s="1">
        <f t="shared" si="5"/>
        <v>250</v>
      </c>
      <c r="F12" s="1">
        <f t="shared" si="0"/>
        <v>125</v>
      </c>
      <c r="G12" s="1">
        <f t="shared" si="1"/>
        <v>15</v>
      </c>
      <c r="H12" s="1">
        <v>25</v>
      </c>
    </row>
    <row r="13" spans="1:8" x14ac:dyDescent="0.25">
      <c r="A13" s="1">
        <v>11</v>
      </c>
      <c r="B13" s="1">
        <f t="shared" si="2"/>
        <v>140.5</v>
      </c>
      <c r="C13" s="1">
        <f t="shared" si="3"/>
        <v>71.5</v>
      </c>
      <c r="D13" s="1">
        <f t="shared" si="4"/>
        <v>30.25</v>
      </c>
      <c r="E13" s="1">
        <f t="shared" si="5"/>
        <v>275</v>
      </c>
      <c r="F13" s="1">
        <f t="shared" si="0"/>
        <v>134.5</v>
      </c>
      <c r="G13" s="1">
        <f t="shared" si="1"/>
        <v>16</v>
      </c>
      <c r="H13" s="1">
        <v>25</v>
      </c>
    </row>
    <row r="14" spans="1:8" x14ac:dyDescent="0.25">
      <c r="A14" s="1">
        <v>12</v>
      </c>
      <c r="B14" s="1">
        <f t="shared" si="2"/>
        <v>157</v>
      </c>
      <c r="C14" s="1">
        <f t="shared" si="3"/>
        <v>84</v>
      </c>
      <c r="D14" s="1">
        <f t="shared" si="4"/>
        <v>36</v>
      </c>
      <c r="E14" s="1">
        <f t="shared" si="5"/>
        <v>300</v>
      </c>
      <c r="F14" s="1">
        <f t="shared" si="0"/>
        <v>143</v>
      </c>
      <c r="G14" s="1">
        <f t="shared" si="1"/>
        <v>17</v>
      </c>
      <c r="H14" s="1">
        <v>25</v>
      </c>
    </row>
    <row r="15" spans="1:8" x14ac:dyDescent="0.25">
      <c r="A15" s="1">
        <v>13</v>
      </c>
      <c r="B15" s="1">
        <f t="shared" si="2"/>
        <v>174.5</v>
      </c>
      <c r="C15" s="1">
        <f t="shared" si="3"/>
        <v>97.5</v>
      </c>
      <c r="D15" s="1">
        <f t="shared" si="4"/>
        <v>42.25</v>
      </c>
      <c r="E15" s="1">
        <f t="shared" si="5"/>
        <v>325</v>
      </c>
      <c r="F15" s="1">
        <f t="shared" si="0"/>
        <v>150.5</v>
      </c>
      <c r="G15" s="1">
        <f t="shared" si="1"/>
        <v>18</v>
      </c>
      <c r="H15" s="1">
        <v>25</v>
      </c>
    </row>
    <row r="16" spans="1:8" x14ac:dyDescent="0.25">
      <c r="A16" s="1">
        <v>14</v>
      </c>
      <c r="B16" s="1">
        <f t="shared" si="2"/>
        <v>193</v>
      </c>
      <c r="C16" s="1">
        <f t="shared" si="3"/>
        <v>112</v>
      </c>
      <c r="D16" s="1">
        <f t="shared" si="4"/>
        <v>49</v>
      </c>
      <c r="E16" s="1">
        <f t="shared" si="5"/>
        <v>350</v>
      </c>
      <c r="F16" s="1">
        <f t="shared" si="0"/>
        <v>157</v>
      </c>
      <c r="G16" s="1">
        <f t="shared" si="1"/>
        <v>19</v>
      </c>
      <c r="H16" s="1">
        <v>25</v>
      </c>
    </row>
    <row r="17" spans="1:8" x14ac:dyDescent="0.25">
      <c r="A17" s="1">
        <v>15</v>
      </c>
      <c r="B17" s="1">
        <f t="shared" si="2"/>
        <v>212.5</v>
      </c>
      <c r="C17" s="1">
        <f t="shared" si="3"/>
        <v>127.5</v>
      </c>
      <c r="D17" s="1">
        <f t="shared" si="4"/>
        <v>56.25</v>
      </c>
      <c r="E17" s="1">
        <f t="shared" si="5"/>
        <v>375</v>
      </c>
      <c r="F17" s="1">
        <f t="shared" ref="F17:F31" si="6">E17-B17</f>
        <v>162.5</v>
      </c>
      <c r="G17" s="1">
        <f t="shared" si="1"/>
        <v>20</v>
      </c>
      <c r="H17" s="1">
        <v>25</v>
      </c>
    </row>
    <row r="18" spans="1:8" x14ac:dyDescent="0.25">
      <c r="A18" s="1">
        <v>16</v>
      </c>
      <c r="B18" s="1">
        <f t="shared" si="2"/>
        <v>233</v>
      </c>
      <c r="C18" s="1">
        <f t="shared" si="3"/>
        <v>144</v>
      </c>
      <c r="D18" s="1">
        <f t="shared" si="4"/>
        <v>64</v>
      </c>
      <c r="E18" s="1">
        <f t="shared" si="5"/>
        <v>400</v>
      </c>
      <c r="F18" s="1">
        <f t="shared" si="6"/>
        <v>167</v>
      </c>
      <c r="G18" s="1">
        <f t="shared" si="1"/>
        <v>21</v>
      </c>
      <c r="H18" s="1">
        <v>25</v>
      </c>
    </row>
    <row r="19" spans="1:8" x14ac:dyDescent="0.25">
      <c r="A19" s="1">
        <v>17</v>
      </c>
      <c r="B19" s="1">
        <f t="shared" si="2"/>
        <v>254.5</v>
      </c>
      <c r="C19" s="1">
        <f t="shared" ref="C19:C31" si="7">A19+0.5*A19^2</f>
        <v>161.5</v>
      </c>
      <c r="D19" s="1">
        <f t="shared" ref="D19:D31" si="8">0.25*A19^2</f>
        <v>72.25</v>
      </c>
      <c r="E19" s="1">
        <f t="shared" ref="E19:E31" si="9">25*A19</f>
        <v>425</v>
      </c>
      <c r="F19" s="1">
        <f t="shared" si="6"/>
        <v>170.5</v>
      </c>
      <c r="G19" s="1">
        <f t="shared" si="1"/>
        <v>22</v>
      </c>
      <c r="H19" s="1">
        <v>25</v>
      </c>
    </row>
    <row r="20" spans="1:8" x14ac:dyDescent="0.25">
      <c r="A20" s="1">
        <v>18</v>
      </c>
      <c r="B20" s="1">
        <f t="shared" si="2"/>
        <v>277</v>
      </c>
      <c r="C20" s="1">
        <f t="shared" si="7"/>
        <v>180</v>
      </c>
      <c r="D20" s="1">
        <f t="shared" si="8"/>
        <v>81</v>
      </c>
      <c r="E20" s="1">
        <f t="shared" si="9"/>
        <v>450</v>
      </c>
      <c r="F20" s="1">
        <f t="shared" si="6"/>
        <v>173</v>
      </c>
      <c r="G20" s="1">
        <f t="shared" si="1"/>
        <v>23</v>
      </c>
      <c r="H20" s="1">
        <v>25</v>
      </c>
    </row>
    <row r="21" spans="1:8" x14ac:dyDescent="0.25">
      <c r="A21" s="1">
        <v>19</v>
      </c>
      <c r="B21" s="1">
        <f t="shared" si="2"/>
        <v>300.5</v>
      </c>
      <c r="C21" s="1">
        <f t="shared" si="7"/>
        <v>199.5</v>
      </c>
      <c r="D21" s="1">
        <f t="shared" si="8"/>
        <v>90.25</v>
      </c>
      <c r="E21" s="1">
        <f t="shared" si="9"/>
        <v>475</v>
      </c>
      <c r="F21" s="1">
        <f t="shared" si="6"/>
        <v>174.5</v>
      </c>
      <c r="G21" s="1">
        <f t="shared" si="1"/>
        <v>24</v>
      </c>
      <c r="H21" s="1">
        <v>25</v>
      </c>
    </row>
    <row r="22" spans="1:8" x14ac:dyDescent="0.25">
      <c r="A22" s="3">
        <v>20</v>
      </c>
      <c r="B22" s="4">
        <f t="shared" si="2"/>
        <v>325</v>
      </c>
      <c r="C22" s="4">
        <f t="shared" si="7"/>
        <v>220</v>
      </c>
      <c r="D22" s="4">
        <f t="shared" si="8"/>
        <v>100</v>
      </c>
      <c r="E22" s="4">
        <f t="shared" si="9"/>
        <v>500</v>
      </c>
      <c r="F22" s="4">
        <f t="shared" si="6"/>
        <v>175</v>
      </c>
      <c r="G22" s="4">
        <f t="shared" si="1"/>
        <v>25</v>
      </c>
      <c r="H22" s="5">
        <v>25</v>
      </c>
    </row>
    <row r="23" spans="1:8" x14ac:dyDescent="0.25">
      <c r="A23" s="1">
        <v>21</v>
      </c>
      <c r="B23" s="1">
        <f t="shared" si="2"/>
        <v>350.5</v>
      </c>
      <c r="C23" s="1">
        <f t="shared" si="7"/>
        <v>241.5</v>
      </c>
      <c r="D23" s="1">
        <f t="shared" si="8"/>
        <v>110.25</v>
      </c>
      <c r="E23" s="1">
        <f t="shared" si="9"/>
        <v>525</v>
      </c>
      <c r="F23" s="1">
        <f t="shared" si="6"/>
        <v>174.5</v>
      </c>
      <c r="G23" s="1">
        <f t="shared" si="1"/>
        <v>26</v>
      </c>
      <c r="H23" s="1">
        <v>25</v>
      </c>
    </row>
    <row r="24" spans="1:8" x14ac:dyDescent="0.25">
      <c r="A24" s="1">
        <v>22</v>
      </c>
      <c r="B24" s="1">
        <f t="shared" si="2"/>
        <v>377</v>
      </c>
      <c r="C24" s="1">
        <f t="shared" si="7"/>
        <v>264</v>
      </c>
      <c r="D24" s="1">
        <f t="shared" si="8"/>
        <v>121</v>
      </c>
      <c r="E24" s="1">
        <f t="shared" si="9"/>
        <v>550</v>
      </c>
      <c r="F24" s="1">
        <f t="shared" si="6"/>
        <v>173</v>
      </c>
      <c r="G24" s="1">
        <f t="shared" si="1"/>
        <v>27</v>
      </c>
      <c r="H24" s="1">
        <v>25</v>
      </c>
    </row>
    <row r="25" spans="1:8" x14ac:dyDescent="0.25">
      <c r="A25" s="1">
        <v>23</v>
      </c>
      <c r="B25" s="1">
        <f t="shared" si="2"/>
        <v>404.5</v>
      </c>
      <c r="C25" s="1">
        <f t="shared" si="7"/>
        <v>287.5</v>
      </c>
      <c r="D25" s="1">
        <f t="shared" si="8"/>
        <v>132.25</v>
      </c>
      <c r="E25" s="1">
        <f t="shared" si="9"/>
        <v>575</v>
      </c>
      <c r="F25" s="1">
        <f t="shared" si="6"/>
        <v>170.5</v>
      </c>
      <c r="G25" s="1">
        <f t="shared" si="1"/>
        <v>28</v>
      </c>
      <c r="H25" s="1">
        <v>25</v>
      </c>
    </row>
    <row r="26" spans="1:8" x14ac:dyDescent="0.25">
      <c r="A26" s="1">
        <v>24</v>
      </c>
      <c r="B26" s="1">
        <f t="shared" si="2"/>
        <v>433</v>
      </c>
      <c r="C26" s="1">
        <f t="shared" si="7"/>
        <v>312</v>
      </c>
      <c r="D26" s="1">
        <f t="shared" si="8"/>
        <v>144</v>
      </c>
      <c r="E26" s="1">
        <f t="shared" si="9"/>
        <v>600</v>
      </c>
      <c r="F26" s="1">
        <f t="shared" si="6"/>
        <v>167</v>
      </c>
      <c r="G26" s="1">
        <f t="shared" si="1"/>
        <v>29</v>
      </c>
      <c r="H26" s="1">
        <v>25</v>
      </c>
    </row>
    <row r="27" spans="1:8" x14ac:dyDescent="0.25">
      <c r="A27" s="1">
        <v>25</v>
      </c>
      <c r="B27" s="1">
        <f t="shared" si="2"/>
        <v>462.5</v>
      </c>
      <c r="C27" s="1">
        <f t="shared" si="7"/>
        <v>337.5</v>
      </c>
      <c r="D27" s="1">
        <f t="shared" si="8"/>
        <v>156.25</v>
      </c>
      <c r="E27" s="1">
        <f t="shared" si="9"/>
        <v>625</v>
      </c>
      <c r="F27" s="1">
        <f t="shared" si="6"/>
        <v>162.5</v>
      </c>
      <c r="G27" s="1">
        <f t="shared" si="1"/>
        <v>30</v>
      </c>
      <c r="H27" s="1">
        <v>25</v>
      </c>
    </row>
    <row r="28" spans="1:8" x14ac:dyDescent="0.25">
      <c r="A28" s="1">
        <v>26</v>
      </c>
      <c r="B28" s="1">
        <f t="shared" si="2"/>
        <v>493</v>
      </c>
      <c r="C28" s="1">
        <f t="shared" si="7"/>
        <v>364</v>
      </c>
      <c r="D28" s="1">
        <f t="shared" si="8"/>
        <v>169</v>
      </c>
      <c r="E28" s="1">
        <f t="shared" si="9"/>
        <v>650</v>
      </c>
      <c r="F28" s="1">
        <f t="shared" si="6"/>
        <v>157</v>
      </c>
      <c r="G28" s="1">
        <f t="shared" si="1"/>
        <v>31</v>
      </c>
      <c r="H28" s="1">
        <v>25</v>
      </c>
    </row>
    <row r="29" spans="1:8" x14ac:dyDescent="0.25">
      <c r="A29" s="1">
        <v>27</v>
      </c>
      <c r="B29" s="1">
        <f t="shared" si="2"/>
        <v>524.5</v>
      </c>
      <c r="C29" s="1">
        <f t="shared" si="7"/>
        <v>391.5</v>
      </c>
      <c r="D29" s="1">
        <f t="shared" si="8"/>
        <v>182.25</v>
      </c>
      <c r="E29" s="1">
        <f t="shared" si="9"/>
        <v>675</v>
      </c>
      <c r="F29" s="1">
        <f t="shared" si="6"/>
        <v>150.5</v>
      </c>
      <c r="G29" s="1">
        <f t="shared" si="1"/>
        <v>32</v>
      </c>
      <c r="H29" s="1">
        <v>25</v>
      </c>
    </row>
    <row r="30" spans="1:8" x14ac:dyDescent="0.25">
      <c r="A30" s="1">
        <v>28</v>
      </c>
      <c r="B30" s="1">
        <f t="shared" si="2"/>
        <v>557</v>
      </c>
      <c r="C30" s="1">
        <f t="shared" si="7"/>
        <v>420</v>
      </c>
      <c r="D30" s="1">
        <f t="shared" si="8"/>
        <v>196</v>
      </c>
      <c r="E30" s="1">
        <f t="shared" si="9"/>
        <v>700</v>
      </c>
      <c r="F30" s="1">
        <f t="shared" si="6"/>
        <v>143</v>
      </c>
      <c r="G30" s="1">
        <f t="shared" si="1"/>
        <v>33</v>
      </c>
      <c r="H30" s="1">
        <v>25</v>
      </c>
    </row>
    <row r="31" spans="1:8" x14ac:dyDescent="0.25">
      <c r="A31" s="1">
        <v>29</v>
      </c>
      <c r="B31" s="1">
        <f t="shared" si="2"/>
        <v>590.5</v>
      </c>
      <c r="C31" s="1">
        <f t="shared" si="7"/>
        <v>449.5</v>
      </c>
      <c r="D31" s="1">
        <f t="shared" si="8"/>
        <v>210.25</v>
      </c>
      <c r="E31" s="1">
        <f t="shared" si="9"/>
        <v>725</v>
      </c>
      <c r="F31" s="1">
        <f t="shared" si="6"/>
        <v>134.5</v>
      </c>
      <c r="G31" s="1">
        <f t="shared" si="1"/>
        <v>34</v>
      </c>
      <c r="H31" s="1">
        <v>25</v>
      </c>
    </row>
    <row r="32" spans="1:8" x14ac:dyDescent="0.25">
      <c r="A32" s="1">
        <v>30</v>
      </c>
      <c r="B32" s="1">
        <f>25+5*A32+0.5*A32^2</f>
        <v>625</v>
      </c>
      <c r="C32" s="1">
        <f>A32+0.5*A32^2</f>
        <v>480</v>
      </c>
      <c r="D32" s="1">
        <f>0.25*A32^2</f>
        <v>225</v>
      </c>
      <c r="E32" s="1">
        <f>25*A32</f>
        <v>750</v>
      </c>
      <c r="F32" s="1">
        <f>E32-B32</f>
        <v>125</v>
      </c>
      <c r="G32" s="1">
        <f t="shared" si="1"/>
        <v>35</v>
      </c>
      <c r="H32" s="1">
        <v>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defaultRowHeight="15" x14ac:dyDescent="0.25"/>
  <cols>
    <col min="1" max="1" width="8.75" customWidth="1"/>
    <col min="3" max="8" width="6.75" customWidth="1"/>
  </cols>
  <sheetData>
    <row r="1" spans="1:8" x14ac:dyDescent="0.25">
      <c r="A1" s="1" t="s">
        <v>8</v>
      </c>
      <c r="B1" s="1">
        <v>0.5</v>
      </c>
    </row>
    <row r="2" spans="1:8" x14ac:dyDescent="0.25">
      <c r="A2" s="1" t="s">
        <v>9</v>
      </c>
      <c r="B2" s="1">
        <v>1</v>
      </c>
    </row>
    <row r="3" spans="1:8" x14ac:dyDescent="0.25">
      <c r="A3" s="1" t="s">
        <v>10</v>
      </c>
      <c r="B3" s="1">
        <v>-100</v>
      </c>
    </row>
    <row r="4" spans="1:8" ht="30" x14ac:dyDescent="0.25">
      <c r="A4" s="8" t="s">
        <v>11</v>
      </c>
      <c r="B4" s="1">
        <f>(-B2+SQRT(B2^2-4*B1*B3))/(2*B1)</f>
        <v>13.177446878757825</v>
      </c>
    </row>
    <row r="7" spans="1:8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</row>
    <row r="8" spans="1:8" x14ac:dyDescent="0.25">
      <c r="A8" s="6">
        <v>13</v>
      </c>
      <c r="B8" s="6">
        <f t="shared" ref="B8:B9" si="0">25+5*A8+0.5*A8^2</f>
        <v>174.5</v>
      </c>
      <c r="C8" s="6">
        <f t="shared" ref="C8" si="1">A8+0.5*A8^2</f>
        <v>97.5</v>
      </c>
      <c r="D8" s="6"/>
      <c r="E8" s="6">
        <f t="shared" ref="E8" si="2">25*A8</f>
        <v>325</v>
      </c>
      <c r="F8" s="6">
        <f t="shared" ref="F8" si="3">E8-B8</f>
        <v>150.5</v>
      </c>
      <c r="G8" s="6">
        <f t="shared" ref="G8" si="4">5+A8</f>
        <v>18</v>
      </c>
      <c r="H8" s="6">
        <v>25</v>
      </c>
    </row>
    <row r="9" spans="1:8" x14ac:dyDescent="0.25">
      <c r="A9" s="6">
        <f>B4</f>
        <v>13.177446878757825</v>
      </c>
      <c r="B9" s="6">
        <f t="shared" si="0"/>
        <v>177.70978751503131</v>
      </c>
      <c r="C9" s="6">
        <f t="shared" ref="C9" si="5">A9+0.5*A9^2</f>
        <v>100</v>
      </c>
      <c r="D9" s="6"/>
      <c r="E9" s="6">
        <f t="shared" ref="E9" si="6">25*A9</f>
        <v>329.43617196894564</v>
      </c>
      <c r="F9" s="6">
        <f t="shared" ref="F9" si="7">E9-B9</f>
        <v>151.72638445391433</v>
      </c>
      <c r="G9" s="6">
        <f t="shared" ref="G9" si="8">5+A9</f>
        <v>18.177446878757827</v>
      </c>
      <c r="H9" s="6">
        <v>25</v>
      </c>
    </row>
    <row r="10" spans="1:8" x14ac:dyDescent="0.25">
      <c r="A10" s="6" t="s">
        <v>12</v>
      </c>
      <c r="B10" s="6"/>
      <c r="C10" s="6"/>
      <c r="D10" s="6"/>
      <c r="E10" s="6"/>
      <c r="F10" s="6"/>
      <c r="G10" s="6"/>
      <c r="H10" s="6"/>
    </row>
    <row r="11" spans="1:8" x14ac:dyDescent="0.25">
      <c r="A11" s="6">
        <v>19</v>
      </c>
      <c r="B11" s="6">
        <f>25+5*A11+0.5*A11^2</f>
        <v>300.5</v>
      </c>
      <c r="C11" s="6"/>
      <c r="D11" s="6">
        <f>0.25*A11^2</f>
        <v>90.25</v>
      </c>
      <c r="E11" s="6">
        <f>25*A11</f>
        <v>475</v>
      </c>
      <c r="F11" s="6">
        <f>E11-B11</f>
        <v>174.5</v>
      </c>
      <c r="G11" s="6">
        <f>5+A11</f>
        <v>24</v>
      </c>
      <c r="H11" s="6">
        <v>25</v>
      </c>
    </row>
    <row r="12" spans="1:8" x14ac:dyDescent="0.25">
      <c r="A12" s="6">
        <v>20</v>
      </c>
      <c r="B12" s="6">
        <f>25+5*A12+0.5*A12^2</f>
        <v>325</v>
      </c>
      <c r="C12" s="6"/>
      <c r="D12" s="6">
        <f>0.25*A12^2</f>
        <v>100</v>
      </c>
      <c r="E12" s="6">
        <f>25*A12</f>
        <v>500</v>
      </c>
      <c r="F12" s="6">
        <f>E12-B12</f>
        <v>175</v>
      </c>
      <c r="G12" s="6">
        <f>5+A12</f>
        <v>25</v>
      </c>
      <c r="H12" s="6">
        <v>25</v>
      </c>
    </row>
    <row r="13" spans="1:8" x14ac:dyDescent="0.25">
      <c r="A13" s="9" t="s">
        <v>13</v>
      </c>
      <c r="B13" s="6"/>
      <c r="C13" s="6"/>
      <c r="D13" s="6"/>
      <c r="E13" s="6"/>
      <c r="F13" s="6"/>
      <c r="G13" s="6"/>
      <c r="H13" s="6"/>
    </row>
    <row r="14" spans="1:8" x14ac:dyDescent="0.25">
      <c r="A14" s="6"/>
      <c r="B14" s="6">
        <f>A9+A12</f>
        <v>33.177446878757827</v>
      </c>
      <c r="C14" s="6"/>
      <c r="D14" s="6">
        <f>C9+D12</f>
        <v>200</v>
      </c>
      <c r="E14" s="6"/>
      <c r="F14" s="6"/>
      <c r="G14" s="6"/>
      <c r="H14" s="6"/>
    </row>
    <row r="16" spans="1:8" x14ac:dyDescent="0.25">
      <c r="A16" s="2" t="s">
        <v>0</v>
      </c>
      <c r="B16" s="2" t="s">
        <v>1</v>
      </c>
      <c r="C16" s="2" t="s">
        <v>2</v>
      </c>
      <c r="D16" s="2" t="s">
        <v>3</v>
      </c>
      <c r="E16" s="2" t="s">
        <v>4</v>
      </c>
      <c r="F16" s="2" t="s">
        <v>5</v>
      </c>
      <c r="G16" s="2" t="s">
        <v>6</v>
      </c>
      <c r="H16" s="2" t="s">
        <v>7</v>
      </c>
    </row>
    <row r="17" spans="1:8" x14ac:dyDescent="0.25">
      <c r="A17" s="6">
        <v>13</v>
      </c>
      <c r="B17" s="6">
        <f t="shared" ref="B17:B18" si="9">25+5*A17+0.5*A17^2</f>
        <v>174.5</v>
      </c>
      <c r="C17" s="6">
        <f t="shared" ref="C17:C18" si="10">A17+0.5*A17^2</f>
        <v>97.5</v>
      </c>
      <c r="D17" s="6"/>
      <c r="E17" s="6">
        <f t="shared" ref="E17:E18" si="11">25*A17</f>
        <v>325</v>
      </c>
      <c r="F17" s="6">
        <f t="shared" ref="F17:F18" si="12">E17-B17</f>
        <v>150.5</v>
      </c>
      <c r="G17" s="6">
        <f t="shared" ref="G17:G18" si="13">5+A17</f>
        <v>18</v>
      </c>
      <c r="H17" s="6">
        <v>25</v>
      </c>
    </row>
    <row r="18" spans="1:8" x14ac:dyDescent="0.25">
      <c r="A18" s="6">
        <f>A9</f>
        <v>13.177446878757825</v>
      </c>
      <c r="B18" s="6">
        <f t="shared" si="9"/>
        <v>177.70978751503131</v>
      </c>
      <c r="C18" s="6">
        <f t="shared" si="10"/>
        <v>100</v>
      </c>
      <c r="D18" s="6"/>
      <c r="E18" s="6">
        <f t="shared" si="11"/>
        <v>329.43617196894564</v>
      </c>
      <c r="F18" s="6">
        <f t="shared" si="12"/>
        <v>151.72638445391433</v>
      </c>
      <c r="G18" s="6">
        <f t="shared" si="13"/>
        <v>18.177446878757827</v>
      </c>
      <c r="H18" s="6">
        <v>25</v>
      </c>
    </row>
    <row r="19" spans="1:8" x14ac:dyDescent="0.25">
      <c r="A19" s="6" t="s">
        <v>12</v>
      </c>
      <c r="B19" s="6"/>
      <c r="C19" s="6"/>
      <c r="D19" s="6"/>
      <c r="E19" s="6"/>
      <c r="F19" s="6"/>
      <c r="G19" s="6"/>
      <c r="H19" s="6"/>
    </row>
    <row r="20" spans="1:8" x14ac:dyDescent="0.25">
      <c r="A20" s="6">
        <v>19</v>
      </c>
      <c r="B20" s="6">
        <f>25+5*A20+0.5*A20^2</f>
        <v>300.5</v>
      </c>
      <c r="C20" s="6"/>
      <c r="D20" s="6">
        <f>0.25*A20^2</f>
        <v>90.25</v>
      </c>
      <c r="E20" s="6">
        <f>25*A20</f>
        <v>475</v>
      </c>
      <c r="F20" s="6">
        <f>E20-B20</f>
        <v>174.5</v>
      </c>
      <c r="G20" s="6">
        <f>5+A20</f>
        <v>24</v>
      </c>
      <c r="H20" s="6">
        <v>25</v>
      </c>
    </row>
    <row r="21" spans="1:8" x14ac:dyDescent="0.25">
      <c r="A21" s="6">
        <v>20</v>
      </c>
      <c r="B21" s="6">
        <f>25+5*A21+0.5*A21^2</f>
        <v>325</v>
      </c>
      <c r="C21" s="6"/>
      <c r="D21" s="6">
        <f>0.25*A21^2</f>
        <v>100</v>
      </c>
      <c r="E21" s="6">
        <f>25*A21</f>
        <v>500</v>
      </c>
      <c r="F21" s="6">
        <f>E21-B21</f>
        <v>175</v>
      </c>
      <c r="G21" s="6">
        <f>5+A21</f>
        <v>25</v>
      </c>
      <c r="H21" s="6">
        <v>25</v>
      </c>
    </row>
    <row r="22" spans="1:8" x14ac:dyDescent="0.25">
      <c r="A22">
        <f>A21+(A9-A8)</f>
        <v>20.177446878757827</v>
      </c>
      <c r="B22" s="6">
        <f>25+5*A22+0.5*A22^2</f>
        <v>329.45191566633611</v>
      </c>
      <c r="C22" s="6"/>
      <c r="D22" s="6">
        <f>0.25*A22^2</f>
        <v>101.78234063627349</v>
      </c>
      <c r="E22" s="6">
        <f>25*A22</f>
        <v>504.4361719689457</v>
      </c>
      <c r="F22" s="6">
        <f>E22-B22</f>
        <v>174.98425630260959</v>
      </c>
      <c r="G22" s="6">
        <f>5+A22</f>
        <v>25.177446878757827</v>
      </c>
      <c r="H22" s="6">
        <v>25</v>
      </c>
    </row>
    <row r="23" spans="1:8" x14ac:dyDescent="0.25">
      <c r="A23" t="s">
        <v>14</v>
      </c>
    </row>
    <row r="24" spans="1:8" x14ac:dyDescent="0.25">
      <c r="B24">
        <f>A22+A17</f>
        <v>33.177446878757827</v>
      </c>
      <c r="D24">
        <f>D22+C17</f>
        <v>199.28234063627349</v>
      </c>
      <c r="F24" t="s">
        <v>15</v>
      </c>
    </row>
    <row r="26" spans="1:8" x14ac:dyDescent="0.25">
      <c r="A26" s="2" t="s">
        <v>0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  <c r="G26" s="2" t="s">
        <v>6</v>
      </c>
      <c r="H26" s="2" t="s">
        <v>7</v>
      </c>
    </row>
    <row r="27" spans="1:8" x14ac:dyDescent="0.25">
      <c r="A27" s="6">
        <v>13</v>
      </c>
      <c r="B27" s="6">
        <f t="shared" ref="B27:B28" si="14">25+5*A27+0.5*A27^2</f>
        <v>174.5</v>
      </c>
      <c r="C27" s="6">
        <f t="shared" ref="C27:C28" si="15">A27+0.5*A27^2</f>
        <v>97.5</v>
      </c>
      <c r="D27" s="6"/>
      <c r="E27" s="6">
        <f t="shared" ref="E27:E28" si="16">25*A27</f>
        <v>325</v>
      </c>
      <c r="F27" s="6">
        <f t="shared" ref="F27:F28" si="17">E27-B27</f>
        <v>150.5</v>
      </c>
      <c r="G27" s="6">
        <f t="shared" ref="G27:G28" si="18">5+A27</f>
        <v>18</v>
      </c>
      <c r="H27" s="6">
        <v>25</v>
      </c>
    </row>
    <row r="28" spans="1:8" x14ac:dyDescent="0.25">
      <c r="A28" s="6">
        <f>((A18+A21)/2 -1)*(2/3)</f>
        <v>10.392482292919276</v>
      </c>
      <c r="B28" s="6">
        <f t="shared" si="14"/>
        <v>130.96425556891671</v>
      </c>
      <c r="C28" s="6">
        <f t="shared" si="15"/>
        <v>64.39432639723961</v>
      </c>
      <c r="D28" s="6"/>
      <c r="E28" s="6">
        <f t="shared" si="16"/>
        <v>259.8120573229819</v>
      </c>
      <c r="F28" s="6">
        <f t="shared" si="17"/>
        <v>128.84780175406519</v>
      </c>
      <c r="G28" s="6">
        <f t="shared" si="18"/>
        <v>15.392482292919276</v>
      </c>
      <c r="H28" s="6">
        <v>25</v>
      </c>
    </row>
    <row r="29" spans="1:8" x14ac:dyDescent="0.25">
      <c r="A29" s="6" t="s">
        <v>12</v>
      </c>
      <c r="B29" s="6"/>
      <c r="C29" s="6"/>
      <c r="D29" s="6"/>
      <c r="E29" s="6"/>
      <c r="F29" s="6"/>
      <c r="G29" s="6"/>
      <c r="H29" s="6"/>
    </row>
    <row r="30" spans="1:8" x14ac:dyDescent="0.25">
      <c r="A30" s="6">
        <v>19</v>
      </c>
      <c r="B30" s="6">
        <f>25+5*A30+0.5*A30^2</f>
        <v>300.5</v>
      </c>
      <c r="C30" s="6"/>
      <c r="D30" s="6">
        <f>0.25*A30^2</f>
        <v>90.25</v>
      </c>
      <c r="E30" s="6">
        <f>25*A30</f>
        <v>475</v>
      </c>
      <c r="F30" s="6">
        <f>E30-B30</f>
        <v>174.5</v>
      </c>
      <c r="G30" s="6">
        <f>5+A30</f>
        <v>24</v>
      </c>
      <c r="H30" s="6">
        <v>25</v>
      </c>
    </row>
    <row r="31" spans="1:8" x14ac:dyDescent="0.25">
      <c r="A31" s="6">
        <v>20</v>
      </c>
      <c r="B31" s="6">
        <f>25+5*A31+0.5*A31^2</f>
        <v>325</v>
      </c>
      <c r="C31" s="6"/>
      <c r="D31" s="6">
        <f>0.25*A31^2</f>
        <v>100</v>
      </c>
      <c r="E31" s="6">
        <f>25*A31</f>
        <v>500</v>
      </c>
      <c r="F31" s="6">
        <f>E31-B31</f>
        <v>175</v>
      </c>
      <c r="G31" s="6">
        <f>5+A31</f>
        <v>25</v>
      </c>
      <c r="H31" s="6">
        <v>25</v>
      </c>
    </row>
    <row r="32" spans="1:8" x14ac:dyDescent="0.25">
      <c r="A32">
        <f>(A21+A18-A28)</f>
        <v>22.784964585838551</v>
      </c>
      <c r="B32" s="6">
        <f>25+5*A32+0.5*A32^2</f>
        <v>398.50212851815127</v>
      </c>
      <c r="C32" s="6"/>
      <c r="D32" s="6">
        <f>0.25*A32^2</f>
        <v>129.78865279447925</v>
      </c>
      <c r="E32" s="6">
        <f>25*A32</f>
        <v>569.6241146459638</v>
      </c>
      <c r="F32" s="6">
        <f>E32-B32</f>
        <v>171.12198612781253</v>
      </c>
      <c r="G32" s="6">
        <f>5+A32</f>
        <v>27.784964585838551</v>
      </c>
      <c r="H32" s="6">
        <v>25</v>
      </c>
    </row>
    <row r="33" spans="1:4" x14ac:dyDescent="0.25">
      <c r="A33" t="s">
        <v>14</v>
      </c>
    </row>
    <row r="34" spans="1:4" x14ac:dyDescent="0.25">
      <c r="B34">
        <f>A32+A28</f>
        <v>33.177446878757827</v>
      </c>
      <c r="D34">
        <f>D32+C28</f>
        <v>194.18297919171886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/>
  </sheetViews>
  <sheetFormatPr defaultRowHeight="15" x14ac:dyDescent="0.25"/>
  <cols>
    <col min="2" max="2" width="7.125" customWidth="1"/>
    <col min="3" max="4" width="6" customWidth="1"/>
    <col min="5" max="6" width="5.375" customWidth="1"/>
    <col min="7" max="12" width="7.25" customWidth="1"/>
  </cols>
  <sheetData>
    <row r="1" spans="1:12" s="7" customFormat="1" ht="45" x14ac:dyDescent="0.25">
      <c r="A1" s="10" t="s">
        <v>0</v>
      </c>
      <c r="B1" s="10" t="s">
        <v>16</v>
      </c>
      <c r="C1" s="10" t="s">
        <v>2</v>
      </c>
      <c r="D1" s="10" t="s">
        <v>3</v>
      </c>
      <c r="E1" s="10" t="s">
        <v>17</v>
      </c>
      <c r="F1" s="10" t="s">
        <v>18</v>
      </c>
      <c r="G1" s="10" t="s">
        <v>4</v>
      </c>
      <c r="H1" s="10" t="s">
        <v>21</v>
      </c>
      <c r="I1" s="10" t="s">
        <v>22</v>
      </c>
      <c r="J1" s="10" t="s">
        <v>19</v>
      </c>
      <c r="K1" s="10" t="s">
        <v>20</v>
      </c>
      <c r="L1" s="10" t="s">
        <v>7</v>
      </c>
    </row>
    <row r="2" spans="1:12" x14ac:dyDescent="0.25">
      <c r="A2" s="6">
        <v>0</v>
      </c>
      <c r="B2" s="6">
        <f>25+5*A2+0.5*A2^2</f>
        <v>25</v>
      </c>
      <c r="C2" s="6">
        <f>A2+0.5*A2^2</f>
        <v>0</v>
      </c>
      <c r="D2" s="6">
        <f>0.25*A2^2</f>
        <v>0</v>
      </c>
      <c r="E2" s="6">
        <f>B2+C2</f>
        <v>25</v>
      </c>
      <c r="F2" s="6">
        <f>B2+D2</f>
        <v>25</v>
      </c>
      <c r="G2" s="6">
        <f>25*A2</f>
        <v>0</v>
      </c>
      <c r="H2" s="6">
        <f>G2-E2</f>
        <v>-25</v>
      </c>
      <c r="I2" s="6">
        <f>G2-F2</f>
        <v>-25</v>
      </c>
      <c r="J2" s="6">
        <f>6+2*A2</f>
        <v>6</v>
      </c>
      <c r="K2" s="6">
        <f>5+1.5*A2</f>
        <v>5</v>
      </c>
      <c r="L2" s="6">
        <v>25</v>
      </c>
    </row>
    <row r="3" spans="1:12" x14ac:dyDescent="0.25">
      <c r="A3" s="6">
        <v>1</v>
      </c>
      <c r="B3" s="6">
        <f>25+5*A3+0.5*A3^2</f>
        <v>30.5</v>
      </c>
      <c r="C3" s="6">
        <f>A3+0.5*A3^2</f>
        <v>1.5</v>
      </c>
      <c r="D3" s="6">
        <f>0.25*A3^2</f>
        <v>0.25</v>
      </c>
      <c r="E3" s="6">
        <f t="shared" ref="E3:E32" si="0">B3+C3</f>
        <v>32</v>
      </c>
      <c r="F3" s="6">
        <f t="shared" ref="F3:F32" si="1">B3+D3</f>
        <v>30.75</v>
      </c>
      <c r="G3" s="6">
        <f>25*A3</f>
        <v>25</v>
      </c>
      <c r="H3" s="6">
        <f t="shared" ref="H3:H32" si="2">G3-E3</f>
        <v>-7</v>
      </c>
      <c r="I3" s="6">
        <f t="shared" ref="I3:I32" si="3">G3-F3</f>
        <v>-5.75</v>
      </c>
      <c r="J3" s="6">
        <f t="shared" ref="J3:J32" si="4">6+2*A3</f>
        <v>8</v>
      </c>
      <c r="K3" s="6">
        <f t="shared" ref="K3:K32" si="5">5+1.5*A3</f>
        <v>6.5</v>
      </c>
      <c r="L3" s="6">
        <v>25</v>
      </c>
    </row>
    <row r="4" spans="1:12" x14ac:dyDescent="0.25">
      <c r="A4" s="6">
        <v>2</v>
      </c>
      <c r="B4" s="6">
        <f>25+5*A4+0.5*A4^2</f>
        <v>37</v>
      </c>
      <c r="C4" s="6">
        <f>A4+0.5*A4^2</f>
        <v>4</v>
      </c>
      <c r="D4" s="6">
        <f>0.25*A4^2</f>
        <v>1</v>
      </c>
      <c r="E4" s="6">
        <f t="shared" si="0"/>
        <v>41</v>
      </c>
      <c r="F4" s="6">
        <f t="shared" si="1"/>
        <v>38</v>
      </c>
      <c r="G4" s="6">
        <f>25*A4</f>
        <v>50</v>
      </c>
      <c r="H4" s="6">
        <f t="shared" si="2"/>
        <v>9</v>
      </c>
      <c r="I4" s="6">
        <f t="shared" si="3"/>
        <v>12</v>
      </c>
      <c r="J4" s="6">
        <f t="shared" si="4"/>
        <v>10</v>
      </c>
      <c r="K4" s="6">
        <f t="shared" si="5"/>
        <v>8</v>
      </c>
      <c r="L4" s="6">
        <v>25</v>
      </c>
    </row>
    <row r="5" spans="1:12" x14ac:dyDescent="0.25">
      <c r="A5" s="6">
        <v>3</v>
      </c>
      <c r="B5" s="6">
        <f t="shared" ref="B5:B31" si="6">25+5*A5+0.5*A5^2</f>
        <v>44.5</v>
      </c>
      <c r="C5" s="6">
        <f t="shared" ref="C5:C31" si="7">A5+0.5*A5^2</f>
        <v>7.5</v>
      </c>
      <c r="D5" s="6">
        <f t="shared" ref="D5:D31" si="8">0.25*A5^2</f>
        <v>2.25</v>
      </c>
      <c r="E5" s="6">
        <f t="shared" si="0"/>
        <v>52</v>
      </c>
      <c r="F5" s="6">
        <f t="shared" si="1"/>
        <v>46.75</v>
      </c>
      <c r="G5" s="6">
        <f t="shared" ref="G5:G31" si="9">25*A5</f>
        <v>75</v>
      </c>
      <c r="H5" s="6">
        <f t="shared" si="2"/>
        <v>23</v>
      </c>
      <c r="I5" s="6">
        <f t="shared" si="3"/>
        <v>28.25</v>
      </c>
      <c r="J5" s="6">
        <f t="shared" si="4"/>
        <v>12</v>
      </c>
      <c r="K5" s="6">
        <f t="shared" si="5"/>
        <v>9.5</v>
      </c>
      <c r="L5" s="6">
        <v>25</v>
      </c>
    </row>
    <row r="6" spans="1:12" x14ac:dyDescent="0.25">
      <c r="A6" s="6">
        <v>4</v>
      </c>
      <c r="B6" s="6">
        <f t="shared" si="6"/>
        <v>53</v>
      </c>
      <c r="C6" s="6">
        <f t="shared" si="7"/>
        <v>12</v>
      </c>
      <c r="D6" s="6">
        <f t="shared" si="8"/>
        <v>4</v>
      </c>
      <c r="E6" s="6">
        <f t="shared" si="0"/>
        <v>65</v>
      </c>
      <c r="F6" s="6">
        <f t="shared" si="1"/>
        <v>57</v>
      </c>
      <c r="G6" s="6">
        <f t="shared" si="9"/>
        <v>100</v>
      </c>
      <c r="H6" s="6">
        <f t="shared" si="2"/>
        <v>35</v>
      </c>
      <c r="I6" s="6">
        <f t="shared" si="3"/>
        <v>43</v>
      </c>
      <c r="J6" s="6">
        <f t="shared" si="4"/>
        <v>14</v>
      </c>
      <c r="K6" s="6">
        <f t="shared" si="5"/>
        <v>11</v>
      </c>
      <c r="L6" s="6">
        <v>25</v>
      </c>
    </row>
    <row r="7" spans="1:12" x14ac:dyDescent="0.25">
      <c r="A7" s="6">
        <v>5</v>
      </c>
      <c r="B7" s="6">
        <f t="shared" si="6"/>
        <v>62.5</v>
      </c>
      <c r="C7" s="6">
        <f t="shared" si="7"/>
        <v>17.5</v>
      </c>
      <c r="D7" s="6">
        <f t="shared" si="8"/>
        <v>6.25</v>
      </c>
      <c r="E7" s="6">
        <f t="shared" si="0"/>
        <v>80</v>
      </c>
      <c r="F7" s="6">
        <f t="shared" si="1"/>
        <v>68.75</v>
      </c>
      <c r="G7" s="6">
        <f t="shared" si="9"/>
        <v>125</v>
      </c>
      <c r="H7" s="6">
        <f t="shared" si="2"/>
        <v>45</v>
      </c>
      <c r="I7" s="6">
        <f t="shared" si="3"/>
        <v>56.25</v>
      </c>
      <c r="J7" s="6">
        <f t="shared" si="4"/>
        <v>16</v>
      </c>
      <c r="K7" s="6">
        <f t="shared" si="5"/>
        <v>12.5</v>
      </c>
      <c r="L7" s="6">
        <v>25</v>
      </c>
    </row>
    <row r="8" spans="1:12" x14ac:dyDescent="0.25">
      <c r="A8" s="6">
        <v>6</v>
      </c>
      <c r="B8" s="6">
        <f t="shared" si="6"/>
        <v>73</v>
      </c>
      <c r="C8" s="6">
        <f t="shared" si="7"/>
        <v>24</v>
      </c>
      <c r="D8" s="6">
        <f t="shared" si="8"/>
        <v>9</v>
      </c>
      <c r="E8" s="6">
        <f t="shared" si="0"/>
        <v>97</v>
      </c>
      <c r="F8" s="6">
        <f t="shared" si="1"/>
        <v>82</v>
      </c>
      <c r="G8" s="6">
        <f t="shared" si="9"/>
        <v>150</v>
      </c>
      <c r="H8" s="6">
        <f t="shared" si="2"/>
        <v>53</v>
      </c>
      <c r="I8" s="6">
        <f t="shared" si="3"/>
        <v>68</v>
      </c>
      <c r="J8" s="6">
        <f t="shared" si="4"/>
        <v>18</v>
      </c>
      <c r="K8" s="6">
        <f t="shared" si="5"/>
        <v>14</v>
      </c>
      <c r="L8" s="6">
        <v>25</v>
      </c>
    </row>
    <row r="9" spans="1:12" x14ac:dyDescent="0.25">
      <c r="A9" s="6">
        <v>7</v>
      </c>
      <c r="B9" s="6">
        <f t="shared" si="6"/>
        <v>84.5</v>
      </c>
      <c r="C9" s="6">
        <f t="shared" si="7"/>
        <v>31.5</v>
      </c>
      <c r="D9" s="6">
        <f t="shared" si="8"/>
        <v>12.25</v>
      </c>
      <c r="E9" s="6">
        <f t="shared" si="0"/>
        <v>116</v>
      </c>
      <c r="F9" s="6">
        <f t="shared" si="1"/>
        <v>96.75</v>
      </c>
      <c r="G9" s="6">
        <f t="shared" si="9"/>
        <v>175</v>
      </c>
      <c r="H9" s="6">
        <f t="shared" si="2"/>
        <v>59</v>
      </c>
      <c r="I9" s="6">
        <f t="shared" si="3"/>
        <v>78.25</v>
      </c>
      <c r="J9" s="6">
        <f t="shared" si="4"/>
        <v>20</v>
      </c>
      <c r="K9" s="6">
        <f t="shared" si="5"/>
        <v>15.5</v>
      </c>
      <c r="L9" s="6">
        <v>25</v>
      </c>
    </row>
    <row r="10" spans="1:12" x14ac:dyDescent="0.25">
      <c r="A10" s="6">
        <v>8</v>
      </c>
      <c r="B10" s="6">
        <f t="shared" si="6"/>
        <v>97</v>
      </c>
      <c r="C10" s="6">
        <f t="shared" si="7"/>
        <v>40</v>
      </c>
      <c r="D10" s="6">
        <f t="shared" si="8"/>
        <v>16</v>
      </c>
      <c r="E10" s="6">
        <f t="shared" si="0"/>
        <v>137</v>
      </c>
      <c r="F10" s="6">
        <f t="shared" si="1"/>
        <v>113</v>
      </c>
      <c r="G10" s="6">
        <f t="shared" si="9"/>
        <v>200</v>
      </c>
      <c r="H10" s="6">
        <f t="shared" si="2"/>
        <v>63</v>
      </c>
      <c r="I10" s="6">
        <f t="shared" si="3"/>
        <v>87</v>
      </c>
      <c r="J10" s="6">
        <f t="shared" si="4"/>
        <v>22</v>
      </c>
      <c r="K10" s="6">
        <f t="shared" si="5"/>
        <v>17</v>
      </c>
      <c r="L10" s="6">
        <v>25</v>
      </c>
    </row>
    <row r="11" spans="1:12" x14ac:dyDescent="0.25">
      <c r="A11" s="6">
        <v>9</v>
      </c>
      <c r="B11" s="6">
        <f t="shared" si="6"/>
        <v>110.5</v>
      </c>
      <c r="C11" s="6">
        <f t="shared" si="7"/>
        <v>49.5</v>
      </c>
      <c r="D11" s="6">
        <f t="shared" si="8"/>
        <v>20.25</v>
      </c>
      <c r="E11" s="6">
        <f t="shared" si="0"/>
        <v>160</v>
      </c>
      <c r="F11" s="6">
        <f t="shared" si="1"/>
        <v>130.75</v>
      </c>
      <c r="G11" s="6">
        <f t="shared" si="9"/>
        <v>225</v>
      </c>
      <c r="H11" s="11">
        <f t="shared" si="2"/>
        <v>65</v>
      </c>
      <c r="I11" s="6">
        <f t="shared" si="3"/>
        <v>94.25</v>
      </c>
      <c r="J11" s="11">
        <f t="shared" si="4"/>
        <v>24</v>
      </c>
      <c r="K11" s="6">
        <f t="shared" si="5"/>
        <v>18.5</v>
      </c>
      <c r="L11" s="6">
        <v>25</v>
      </c>
    </row>
    <row r="12" spans="1:12" x14ac:dyDescent="0.25">
      <c r="A12" s="6">
        <v>10</v>
      </c>
      <c r="B12" s="6">
        <f t="shared" si="6"/>
        <v>125</v>
      </c>
      <c r="C12" s="6">
        <f t="shared" si="7"/>
        <v>60</v>
      </c>
      <c r="D12" s="6">
        <f t="shared" si="8"/>
        <v>25</v>
      </c>
      <c r="E12" s="6">
        <f t="shared" si="0"/>
        <v>185</v>
      </c>
      <c r="F12" s="6">
        <f t="shared" si="1"/>
        <v>150</v>
      </c>
      <c r="G12" s="6">
        <f t="shared" si="9"/>
        <v>250</v>
      </c>
      <c r="H12" s="12">
        <f t="shared" si="2"/>
        <v>65</v>
      </c>
      <c r="I12" s="6">
        <f t="shared" si="3"/>
        <v>100</v>
      </c>
      <c r="J12" s="12">
        <f t="shared" si="4"/>
        <v>26</v>
      </c>
      <c r="K12" s="6">
        <f t="shared" si="5"/>
        <v>20</v>
      </c>
      <c r="L12" s="6">
        <v>25</v>
      </c>
    </row>
    <row r="13" spans="1:12" x14ac:dyDescent="0.25">
      <c r="A13" s="6">
        <v>11</v>
      </c>
      <c r="B13" s="6">
        <f t="shared" si="6"/>
        <v>140.5</v>
      </c>
      <c r="C13" s="6">
        <f t="shared" si="7"/>
        <v>71.5</v>
      </c>
      <c r="D13" s="6">
        <f t="shared" si="8"/>
        <v>30.25</v>
      </c>
      <c r="E13" s="6">
        <f t="shared" si="0"/>
        <v>212</v>
      </c>
      <c r="F13" s="6">
        <f t="shared" si="1"/>
        <v>170.75</v>
      </c>
      <c r="G13" s="6">
        <f t="shared" si="9"/>
        <v>275</v>
      </c>
      <c r="H13" s="6">
        <f t="shared" si="2"/>
        <v>63</v>
      </c>
      <c r="I13" s="6">
        <f t="shared" si="3"/>
        <v>104.25</v>
      </c>
      <c r="J13" s="6">
        <f t="shared" si="4"/>
        <v>28</v>
      </c>
      <c r="K13" s="6">
        <f t="shared" si="5"/>
        <v>21.5</v>
      </c>
      <c r="L13" s="6">
        <v>25</v>
      </c>
    </row>
    <row r="14" spans="1:12" x14ac:dyDescent="0.25">
      <c r="A14" s="6">
        <v>12</v>
      </c>
      <c r="B14" s="6">
        <f t="shared" si="6"/>
        <v>157</v>
      </c>
      <c r="C14" s="6">
        <f t="shared" si="7"/>
        <v>84</v>
      </c>
      <c r="D14" s="6">
        <f t="shared" si="8"/>
        <v>36</v>
      </c>
      <c r="E14" s="6">
        <f t="shared" si="0"/>
        <v>241</v>
      </c>
      <c r="F14" s="6">
        <f t="shared" si="1"/>
        <v>193</v>
      </c>
      <c r="G14" s="6">
        <f t="shared" si="9"/>
        <v>300</v>
      </c>
      <c r="H14" s="6">
        <f t="shared" si="2"/>
        <v>59</v>
      </c>
      <c r="I14" s="6">
        <f t="shared" si="3"/>
        <v>107</v>
      </c>
      <c r="J14" s="6">
        <f t="shared" si="4"/>
        <v>30</v>
      </c>
      <c r="K14" s="6">
        <f t="shared" si="5"/>
        <v>23</v>
      </c>
      <c r="L14" s="6">
        <v>25</v>
      </c>
    </row>
    <row r="15" spans="1:12" x14ac:dyDescent="0.25">
      <c r="A15" s="6">
        <v>13</v>
      </c>
      <c r="B15" s="6">
        <f t="shared" si="6"/>
        <v>174.5</v>
      </c>
      <c r="C15" s="6">
        <f t="shared" si="7"/>
        <v>97.5</v>
      </c>
      <c r="D15" s="6">
        <f t="shared" si="8"/>
        <v>42.25</v>
      </c>
      <c r="E15" s="6">
        <f t="shared" si="0"/>
        <v>272</v>
      </c>
      <c r="F15" s="6">
        <f t="shared" si="1"/>
        <v>216.75</v>
      </c>
      <c r="G15" s="6">
        <f t="shared" si="9"/>
        <v>325</v>
      </c>
      <c r="H15" s="6">
        <f t="shared" si="2"/>
        <v>53</v>
      </c>
      <c r="I15" s="11">
        <f t="shared" si="3"/>
        <v>108.25</v>
      </c>
      <c r="J15" s="6">
        <f t="shared" si="4"/>
        <v>32</v>
      </c>
      <c r="K15" s="11">
        <f t="shared" si="5"/>
        <v>24.5</v>
      </c>
      <c r="L15" s="6">
        <v>25</v>
      </c>
    </row>
    <row r="16" spans="1:12" x14ac:dyDescent="0.25">
      <c r="A16" s="6">
        <v>14</v>
      </c>
      <c r="B16" s="6">
        <f t="shared" si="6"/>
        <v>193</v>
      </c>
      <c r="C16" s="6">
        <f t="shared" si="7"/>
        <v>112</v>
      </c>
      <c r="D16" s="6">
        <f t="shared" si="8"/>
        <v>49</v>
      </c>
      <c r="E16" s="6">
        <f t="shared" si="0"/>
        <v>305</v>
      </c>
      <c r="F16" s="6">
        <f t="shared" si="1"/>
        <v>242</v>
      </c>
      <c r="G16" s="6">
        <f t="shared" si="9"/>
        <v>350</v>
      </c>
      <c r="H16" s="6">
        <f t="shared" si="2"/>
        <v>45</v>
      </c>
      <c r="I16" s="12">
        <f t="shared" si="3"/>
        <v>108</v>
      </c>
      <c r="J16" s="6">
        <f t="shared" si="4"/>
        <v>34</v>
      </c>
      <c r="K16" s="12">
        <f t="shared" si="5"/>
        <v>26</v>
      </c>
      <c r="L16" s="6">
        <v>25</v>
      </c>
    </row>
    <row r="17" spans="1:12" x14ac:dyDescent="0.25">
      <c r="A17" s="6">
        <v>15</v>
      </c>
      <c r="B17" s="6">
        <f t="shared" si="6"/>
        <v>212.5</v>
      </c>
      <c r="C17" s="6">
        <f t="shared" si="7"/>
        <v>127.5</v>
      </c>
      <c r="D17" s="6">
        <f t="shared" si="8"/>
        <v>56.25</v>
      </c>
      <c r="E17" s="6">
        <f t="shared" si="0"/>
        <v>340</v>
      </c>
      <c r="F17" s="6">
        <f t="shared" si="1"/>
        <v>268.75</v>
      </c>
      <c r="G17" s="6">
        <f t="shared" si="9"/>
        <v>375</v>
      </c>
      <c r="H17" s="6">
        <f t="shared" si="2"/>
        <v>35</v>
      </c>
      <c r="I17" s="6">
        <f t="shared" si="3"/>
        <v>106.25</v>
      </c>
      <c r="J17" s="6">
        <f t="shared" si="4"/>
        <v>36</v>
      </c>
      <c r="K17" s="6">
        <f t="shared" si="5"/>
        <v>27.5</v>
      </c>
      <c r="L17" s="6">
        <v>25</v>
      </c>
    </row>
    <row r="18" spans="1:12" x14ac:dyDescent="0.25">
      <c r="A18" s="6">
        <v>16</v>
      </c>
      <c r="B18" s="6">
        <f t="shared" si="6"/>
        <v>233</v>
      </c>
      <c r="C18" s="6">
        <f t="shared" si="7"/>
        <v>144</v>
      </c>
      <c r="D18" s="6">
        <f t="shared" si="8"/>
        <v>64</v>
      </c>
      <c r="E18" s="6">
        <f t="shared" si="0"/>
        <v>377</v>
      </c>
      <c r="F18" s="6">
        <f t="shared" si="1"/>
        <v>297</v>
      </c>
      <c r="G18" s="6">
        <f t="shared" si="9"/>
        <v>400</v>
      </c>
      <c r="H18" s="6">
        <f t="shared" si="2"/>
        <v>23</v>
      </c>
      <c r="I18" s="6">
        <f t="shared" si="3"/>
        <v>103</v>
      </c>
      <c r="J18" s="6">
        <f t="shared" si="4"/>
        <v>38</v>
      </c>
      <c r="K18" s="6">
        <f t="shared" si="5"/>
        <v>29</v>
      </c>
      <c r="L18" s="6">
        <v>25</v>
      </c>
    </row>
    <row r="19" spans="1:12" x14ac:dyDescent="0.25">
      <c r="A19" s="6">
        <v>17</v>
      </c>
      <c r="B19" s="6">
        <f t="shared" si="6"/>
        <v>254.5</v>
      </c>
      <c r="C19" s="6">
        <f t="shared" si="7"/>
        <v>161.5</v>
      </c>
      <c r="D19" s="6">
        <f t="shared" si="8"/>
        <v>72.25</v>
      </c>
      <c r="E19" s="6">
        <f t="shared" si="0"/>
        <v>416</v>
      </c>
      <c r="F19" s="6">
        <f t="shared" si="1"/>
        <v>326.75</v>
      </c>
      <c r="G19" s="6">
        <f t="shared" si="9"/>
        <v>425</v>
      </c>
      <c r="H19" s="6">
        <f t="shared" si="2"/>
        <v>9</v>
      </c>
      <c r="I19" s="6">
        <f t="shared" si="3"/>
        <v>98.25</v>
      </c>
      <c r="J19" s="6">
        <f t="shared" si="4"/>
        <v>40</v>
      </c>
      <c r="K19" s="6">
        <f t="shared" si="5"/>
        <v>30.5</v>
      </c>
      <c r="L19" s="6">
        <v>25</v>
      </c>
    </row>
    <row r="20" spans="1:12" x14ac:dyDescent="0.25">
      <c r="A20" s="6">
        <v>18</v>
      </c>
      <c r="B20" s="6">
        <f t="shared" si="6"/>
        <v>277</v>
      </c>
      <c r="C20" s="6">
        <f t="shared" si="7"/>
        <v>180</v>
      </c>
      <c r="D20" s="6">
        <f t="shared" si="8"/>
        <v>81</v>
      </c>
      <c r="E20" s="6">
        <f t="shared" si="0"/>
        <v>457</v>
      </c>
      <c r="F20" s="6">
        <f t="shared" si="1"/>
        <v>358</v>
      </c>
      <c r="G20" s="6">
        <f t="shared" si="9"/>
        <v>450</v>
      </c>
      <c r="H20" s="6">
        <f t="shared" si="2"/>
        <v>-7</v>
      </c>
      <c r="I20" s="6">
        <f t="shared" si="3"/>
        <v>92</v>
      </c>
      <c r="J20" s="6">
        <f t="shared" si="4"/>
        <v>42</v>
      </c>
      <c r="K20" s="6">
        <f t="shared" si="5"/>
        <v>32</v>
      </c>
      <c r="L20" s="6">
        <v>25</v>
      </c>
    </row>
    <row r="21" spans="1:12" x14ac:dyDescent="0.25">
      <c r="A21" s="6">
        <v>19</v>
      </c>
      <c r="B21" s="6">
        <f t="shared" si="6"/>
        <v>300.5</v>
      </c>
      <c r="C21" s="6">
        <f t="shared" si="7"/>
        <v>199.5</v>
      </c>
      <c r="D21" s="6">
        <f t="shared" si="8"/>
        <v>90.25</v>
      </c>
      <c r="E21" s="6">
        <f t="shared" si="0"/>
        <v>500</v>
      </c>
      <c r="F21" s="6">
        <f t="shared" si="1"/>
        <v>390.75</v>
      </c>
      <c r="G21" s="6">
        <f t="shared" si="9"/>
        <v>475</v>
      </c>
      <c r="H21" s="6">
        <f t="shared" si="2"/>
        <v>-25</v>
      </c>
      <c r="I21" s="6">
        <f t="shared" si="3"/>
        <v>84.25</v>
      </c>
      <c r="J21" s="6">
        <f t="shared" si="4"/>
        <v>44</v>
      </c>
      <c r="K21" s="6">
        <f t="shared" si="5"/>
        <v>33.5</v>
      </c>
      <c r="L21" s="6">
        <v>25</v>
      </c>
    </row>
    <row r="22" spans="1:12" x14ac:dyDescent="0.25">
      <c r="A22" s="6">
        <v>20</v>
      </c>
      <c r="B22" s="6">
        <f t="shared" si="6"/>
        <v>325</v>
      </c>
      <c r="C22" s="6">
        <f t="shared" si="7"/>
        <v>220</v>
      </c>
      <c r="D22" s="6">
        <f t="shared" si="8"/>
        <v>100</v>
      </c>
      <c r="E22" s="6">
        <f t="shared" si="0"/>
        <v>545</v>
      </c>
      <c r="F22" s="6">
        <f t="shared" si="1"/>
        <v>425</v>
      </c>
      <c r="G22" s="6">
        <f t="shared" si="9"/>
        <v>500</v>
      </c>
      <c r="H22" s="6">
        <f t="shared" si="2"/>
        <v>-45</v>
      </c>
      <c r="I22" s="6">
        <f t="shared" si="3"/>
        <v>75</v>
      </c>
      <c r="J22" s="6">
        <f t="shared" si="4"/>
        <v>46</v>
      </c>
      <c r="K22" s="6">
        <f t="shared" si="5"/>
        <v>35</v>
      </c>
      <c r="L22" s="6">
        <v>25</v>
      </c>
    </row>
    <row r="23" spans="1:12" x14ac:dyDescent="0.25">
      <c r="A23" s="6">
        <v>21</v>
      </c>
      <c r="B23" s="6">
        <f t="shared" si="6"/>
        <v>350.5</v>
      </c>
      <c r="C23" s="6">
        <f t="shared" si="7"/>
        <v>241.5</v>
      </c>
      <c r="D23" s="6">
        <f t="shared" si="8"/>
        <v>110.25</v>
      </c>
      <c r="E23" s="6">
        <f t="shared" si="0"/>
        <v>592</v>
      </c>
      <c r="F23" s="6">
        <f t="shared" si="1"/>
        <v>460.75</v>
      </c>
      <c r="G23" s="6">
        <f t="shared" si="9"/>
        <v>525</v>
      </c>
      <c r="H23" s="6">
        <f t="shared" si="2"/>
        <v>-67</v>
      </c>
      <c r="I23" s="6">
        <f t="shared" si="3"/>
        <v>64.25</v>
      </c>
      <c r="J23" s="6">
        <f t="shared" si="4"/>
        <v>48</v>
      </c>
      <c r="K23" s="6">
        <f t="shared" si="5"/>
        <v>36.5</v>
      </c>
      <c r="L23" s="6">
        <v>25</v>
      </c>
    </row>
    <row r="24" spans="1:12" x14ac:dyDescent="0.25">
      <c r="A24" s="6">
        <v>22</v>
      </c>
      <c r="B24" s="6">
        <f t="shared" si="6"/>
        <v>377</v>
      </c>
      <c r="C24" s="6">
        <f t="shared" si="7"/>
        <v>264</v>
      </c>
      <c r="D24" s="6">
        <f t="shared" si="8"/>
        <v>121</v>
      </c>
      <c r="E24" s="6">
        <f t="shared" si="0"/>
        <v>641</v>
      </c>
      <c r="F24" s="6">
        <f t="shared" si="1"/>
        <v>498</v>
      </c>
      <c r="G24" s="6">
        <f t="shared" si="9"/>
        <v>550</v>
      </c>
      <c r="H24" s="6">
        <f t="shared" si="2"/>
        <v>-91</v>
      </c>
      <c r="I24" s="6">
        <f t="shared" si="3"/>
        <v>52</v>
      </c>
      <c r="J24" s="6">
        <f t="shared" si="4"/>
        <v>50</v>
      </c>
      <c r="K24" s="6">
        <f t="shared" si="5"/>
        <v>38</v>
      </c>
      <c r="L24" s="6">
        <v>25</v>
      </c>
    </row>
    <row r="25" spans="1:12" x14ac:dyDescent="0.25">
      <c r="A25" s="6">
        <v>23</v>
      </c>
      <c r="B25" s="6">
        <f t="shared" si="6"/>
        <v>404.5</v>
      </c>
      <c r="C25" s="6">
        <f t="shared" si="7"/>
        <v>287.5</v>
      </c>
      <c r="D25" s="6">
        <f t="shared" si="8"/>
        <v>132.25</v>
      </c>
      <c r="E25" s="6">
        <f t="shared" si="0"/>
        <v>692</v>
      </c>
      <c r="F25" s="6">
        <f t="shared" si="1"/>
        <v>536.75</v>
      </c>
      <c r="G25" s="6">
        <f t="shared" si="9"/>
        <v>575</v>
      </c>
      <c r="H25" s="6">
        <f t="shared" si="2"/>
        <v>-117</v>
      </c>
      <c r="I25" s="6">
        <f t="shared" si="3"/>
        <v>38.25</v>
      </c>
      <c r="J25" s="6">
        <f t="shared" si="4"/>
        <v>52</v>
      </c>
      <c r="K25" s="6">
        <f t="shared" si="5"/>
        <v>39.5</v>
      </c>
      <c r="L25" s="6">
        <v>25</v>
      </c>
    </row>
    <row r="26" spans="1:12" x14ac:dyDescent="0.25">
      <c r="A26" s="6">
        <v>24</v>
      </c>
      <c r="B26" s="6">
        <f t="shared" si="6"/>
        <v>433</v>
      </c>
      <c r="C26" s="6">
        <f t="shared" si="7"/>
        <v>312</v>
      </c>
      <c r="D26" s="6">
        <f t="shared" si="8"/>
        <v>144</v>
      </c>
      <c r="E26" s="6">
        <f t="shared" si="0"/>
        <v>745</v>
      </c>
      <c r="F26" s="6">
        <f t="shared" si="1"/>
        <v>577</v>
      </c>
      <c r="G26" s="6">
        <f t="shared" si="9"/>
        <v>600</v>
      </c>
      <c r="H26" s="6">
        <f t="shared" si="2"/>
        <v>-145</v>
      </c>
      <c r="I26" s="6">
        <f t="shared" si="3"/>
        <v>23</v>
      </c>
      <c r="J26" s="6">
        <f t="shared" si="4"/>
        <v>54</v>
      </c>
      <c r="K26" s="6">
        <f t="shared" si="5"/>
        <v>41</v>
      </c>
      <c r="L26" s="6">
        <v>25</v>
      </c>
    </row>
    <row r="27" spans="1:12" x14ac:dyDescent="0.25">
      <c r="A27" s="6">
        <v>25</v>
      </c>
      <c r="B27" s="6">
        <f t="shared" si="6"/>
        <v>462.5</v>
      </c>
      <c r="C27" s="6">
        <f t="shared" si="7"/>
        <v>337.5</v>
      </c>
      <c r="D27" s="6">
        <f t="shared" si="8"/>
        <v>156.25</v>
      </c>
      <c r="E27" s="6">
        <f t="shared" si="0"/>
        <v>800</v>
      </c>
      <c r="F27" s="6">
        <f t="shared" si="1"/>
        <v>618.75</v>
      </c>
      <c r="G27" s="6">
        <f t="shared" si="9"/>
        <v>625</v>
      </c>
      <c r="H27" s="6">
        <f t="shared" si="2"/>
        <v>-175</v>
      </c>
      <c r="I27" s="6">
        <f t="shared" si="3"/>
        <v>6.25</v>
      </c>
      <c r="J27" s="6">
        <f t="shared" si="4"/>
        <v>56</v>
      </c>
      <c r="K27" s="6">
        <f t="shared" si="5"/>
        <v>42.5</v>
      </c>
      <c r="L27" s="6">
        <v>25</v>
      </c>
    </row>
    <row r="28" spans="1:12" x14ac:dyDescent="0.25">
      <c r="A28" s="6">
        <v>26</v>
      </c>
      <c r="B28" s="6">
        <f t="shared" si="6"/>
        <v>493</v>
      </c>
      <c r="C28" s="6">
        <f t="shared" si="7"/>
        <v>364</v>
      </c>
      <c r="D28" s="6">
        <f t="shared" si="8"/>
        <v>169</v>
      </c>
      <c r="E28" s="6">
        <f t="shared" si="0"/>
        <v>857</v>
      </c>
      <c r="F28" s="6">
        <f t="shared" si="1"/>
        <v>662</v>
      </c>
      <c r="G28" s="6">
        <f t="shared" si="9"/>
        <v>650</v>
      </c>
      <c r="H28" s="6">
        <f t="shared" si="2"/>
        <v>-207</v>
      </c>
      <c r="I28" s="6">
        <f t="shared" si="3"/>
        <v>-12</v>
      </c>
      <c r="J28" s="6">
        <f t="shared" si="4"/>
        <v>58</v>
      </c>
      <c r="K28" s="6">
        <f t="shared" si="5"/>
        <v>44</v>
      </c>
      <c r="L28" s="6">
        <v>25</v>
      </c>
    </row>
    <row r="29" spans="1:12" x14ac:dyDescent="0.25">
      <c r="A29" s="6">
        <v>27</v>
      </c>
      <c r="B29" s="6">
        <f t="shared" si="6"/>
        <v>524.5</v>
      </c>
      <c r="C29" s="6">
        <f t="shared" si="7"/>
        <v>391.5</v>
      </c>
      <c r="D29" s="6">
        <f t="shared" si="8"/>
        <v>182.25</v>
      </c>
      <c r="E29" s="6">
        <f t="shared" si="0"/>
        <v>916</v>
      </c>
      <c r="F29" s="6">
        <f t="shared" si="1"/>
        <v>706.75</v>
      </c>
      <c r="G29" s="6">
        <f t="shared" si="9"/>
        <v>675</v>
      </c>
      <c r="H29" s="6">
        <f t="shared" si="2"/>
        <v>-241</v>
      </c>
      <c r="I29" s="6">
        <f t="shared" si="3"/>
        <v>-31.75</v>
      </c>
      <c r="J29" s="6">
        <f t="shared" si="4"/>
        <v>60</v>
      </c>
      <c r="K29" s="6">
        <f t="shared" si="5"/>
        <v>45.5</v>
      </c>
      <c r="L29" s="6">
        <v>25</v>
      </c>
    </row>
    <row r="30" spans="1:12" x14ac:dyDescent="0.25">
      <c r="A30" s="6">
        <v>28</v>
      </c>
      <c r="B30" s="6">
        <f t="shared" si="6"/>
        <v>557</v>
      </c>
      <c r="C30" s="6">
        <f t="shared" si="7"/>
        <v>420</v>
      </c>
      <c r="D30" s="6">
        <f t="shared" si="8"/>
        <v>196</v>
      </c>
      <c r="E30" s="6">
        <f t="shared" si="0"/>
        <v>977</v>
      </c>
      <c r="F30" s="6">
        <f t="shared" si="1"/>
        <v>753</v>
      </c>
      <c r="G30" s="6">
        <f t="shared" si="9"/>
        <v>700</v>
      </c>
      <c r="H30" s="6">
        <f t="shared" si="2"/>
        <v>-277</v>
      </c>
      <c r="I30" s="6">
        <f t="shared" si="3"/>
        <v>-53</v>
      </c>
      <c r="J30" s="6">
        <f t="shared" si="4"/>
        <v>62</v>
      </c>
      <c r="K30" s="6">
        <f t="shared" si="5"/>
        <v>47</v>
      </c>
      <c r="L30" s="6">
        <v>25</v>
      </c>
    </row>
    <row r="31" spans="1:12" x14ac:dyDescent="0.25">
      <c r="A31" s="6">
        <v>29</v>
      </c>
      <c r="B31" s="6">
        <f t="shared" si="6"/>
        <v>590.5</v>
      </c>
      <c r="C31" s="6">
        <f t="shared" si="7"/>
        <v>449.5</v>
      </c>
      <c r="D31" s="6">
        <f t="shared" si="8"/>
        <v>210.25</v>
      </c>
      <c r="E31" s="6">
        <f t="shared" si="0"/>
        <v>1040</v>
      </c>
      <c r="F31" s="6">
        <f t="shared" si="1"/>
        <v>800.75</v>
      </c>
      <c r="G31" s="6">
        <f t="shared" si="9"/>
        <v>725</v>
      </c>
      <c r="H31" s="6">
        <f t="shared" si="2"/>
        <v>-315</v>
      </c>
      <c r="I31" s="6">
        <f t="shared" si="3"/>
        <v>-75.75</v>
      </c>
      <c r="J31" s="6">
        <f t="shared" si="4"/>
        <v>64</v>
      </c>
      <c r="K31" s="6">
        <f t="shared" si="5"/>
        <v>48.5</v>
      </c>
      <c r="L31" s="6">
        <v>25</v>
      </c>
    </row>
    <row r="32" spans="1:12" x14ac:dyDescent="0.25">
      <c r="A32" s="6">
        <v>30</v>
      </c>
      <c r="B32" s="6">
        <f>25+5*A32+0.5*A32^2</f>
        <v>625</v>
      </c>
      <c r="C32" s="6">
        <f>A32+0.5*A32^2</f>
        <v>480</v>
      </c>
      <c r="D32" s="6">
        <f>0.25*A32^2</f>
        <v>225</v>
      </c>
      <c r="E32" s="6">
        <f t="shared" si="0"/>
        <v>1105</v>
      </c>
      <c r="F32" s="6">
        <f t="shared" si="1"/>
        <v>850</v>
      </c>
      <c r="G32" s="6">
        <f>25*A32</f>
        <v>750</v>
      </c>
      <c r="H32" s="6">
        <f t="shared" si="2"/>
        <v>-355</v>
      </c>
      <c r="I32" s="6">
        <f t="shared" si="3"/>
        <v>-100</v>
      </c>
      <c r="J32" s="6">
        <f t="shared" si="4"/>
        <v>66</v>
      </c>
      <c r="K32" s="6">
        <f t="shared" si="5"/>
        <v>50</v>
      </c>
      <c r="L32" s="6">
        <v>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/>
  </sheetViews>
  <sheetFormatPr defaultRowHeight="15" x14ac:dyDescent="0.25"/>
  <cols>
    <col min="1" max="1" width="7.75" style="13" customWidth="1"/>
    <col min="2" max="2" width="7.125" style="13" customWidth="1"/>
    <col min="3" max="4" width="6" style="13" customWidth="1"/>
    <col min="5" max="6" width="5.375" style="13" customWidth="1"/>
    <col min="7" max="12" width="7.25" style="13" customWidth="1"/>
  </cols>
  <sheetData>
    <row r="1" spans="1:12" ht="45" x14ac:dyDescent="0.25">
      <c r="A1" s="10" t="s">
        <v>0</v>
      </c>
      <c r="B1" s="10" t="s">
        <v>16</v>
      </c>
      <c r="C1" s="10" t="s">
        <v>2</v>
      </c>
      <c r="D1" s="10" t="s">
        <v>3</v>
      </c>
      <c r="E1" s="10" t="s">
        <v>17</v>
      </c>
      <c r="F1" s="10" t="s">
        <v>18</v>
      </c>
      <c r="G1" s="10" t="s">
        <v>4</v>
      </c>
      <c r="H1" s="10" t="s">
        <v>21</v>
      </c>
      <c r="I1" s="10" t="s">
        <v>22</v>
      </c>
      <c r="J1" s="10" t="s">
        <v>19</v>
      </c>
      <c r="K1" s="10" t="s">
        <v>20</v>
      </c>
      <c r="L1" s="10" t="s">
        <v>7</v>
      </c>
    </row>
    <row r="2" spans="1:12" x14ac:dyDescent="0.25">
      <c r="A2" s="6">
        <v>0</v>
      </c>
      <c r="B2" s="6">
        <f>25+5*A2+0.5*A2^2</f>
        <v>25</v>
      </c>
      <c r="C2" s="6">
        <f>A2+0.5*A2^2</f>
        <v>0</v>
      </c>
      <c r="D2" s="6">
        <f>0.25*A2^2</f>
        <v>0</v>
      </c>
      <c r="E2" s="6">
        <f>B2+IF(C2&gt;=100,2*C2,0)</f>
        <v>25</v>
      </c>
      <c r="F2" s="6">
        <f>B2+IF(D2&gt;=100,2*D2,0)</f>
        <v>25</v>
      </c>
      <c r="G2" s="6">
        <f>25*A2</f>
        <v>0</v>
      </c>
      <c r="H2" s="6">
        <f>G2-E2</f>
        <v>-25</v>
      </c>
      <c r="I2" s="6">
        <f>G2-F2</f>
        <v>-25</v>
      </c>
      <c r="J2" s="6">
        <f>IF(C2&gt;=100,7+3*A2,5+A2)</f>
        <v>5</v>
      </c>
      <c r="K2" s="6">
        <f>IF(D2&gt;=100,5+1.5*A2,5+A2)</f>
        <v>5</v>
      </c>
      <c r="L2" s="6">
        <v>25</v>
      </c>
    </row>
    <row r="3" spans="1:12" x14ac:dyDescent="0.25">
      <c r="A3" s="6">
        <v>1</v>
      </c>
      <c r="B3" s="6">
        <f>25+5*A3+0.5*A3^2</f>
        <v>30.5</v>
      </c>
      <c r="C3" s="6">
        <f>A3+0.5*A3^2</f>
        <v>1.5</v>
      </c>
      <c r="D3" s="6">
        <f>0.25*A3^2</f>
        <v>0.25</v>
      </c>
      <c r="E3" s="6">
        <f t="shared" ref="E3:E34" si="0">B3+IF(C3&gt;=100,2*C3,0)</f>
        <v>30.5</v>
      </c>
      <c r="F3" s="6">
        <f t="shared" ref="F3:F34" si="1">B3+IF(D3&gt;=100,2*D3,0)</f>
        <v>30.5</v>
      </c>
      <c r="G3" s="6">
        <f>25*A3</f>
        <v>25</v>
      </c>
      <c r="H3" s="6">
        <f t="shared" ref="H3:H32" si="2">G3-E3</f>
        <v>-5.5</v>
      </c>
      <c r="I3" s="6">
        <f t="shared" ref="I3:I32" si="3">G3-F3</f>
        <v>-5.5</v>
      </c>
      <c r="J3" s="6">
        <f>IF(C3&gt;=100,7+3*A3,5+A3)</f>
        <v>6</v>
      </c>
      <c r="K3" s="6">
        <f t="shared" ref="K3:K34" si="4">IF(D3&gt;=100,5+1.5*A3,5+A3)</f>
        <v>6</v>
      </c>
      <c r="L3" s="6">
        <v>25</v>
      </c>
    </row>
    <row r="4" spans="1:12" x14ac:dyDescent="0.25">
      <c r="A4" s="6">
        <v>10</v>
      </c>
      <c r="B4" s="6">
        <f t="shared" ref="B4:B34" si="5">25+5*A4+0.5*A4^2</f>
        <v>125</v>
      </c>
      <c r="C4" s="6">
        <f t="shared" ref="C4:C34" si="6">A4+0.5*A4^2</f>
        <v>60</v>
      </c>
      <c r="D4" s="6">
        <f t="shared" ref="D4:D34" si="7">0.25*A4^2</f>
        <v>25</v>
      </c>
      <c r="E4" s="6">
        <f t="shared" si="0"/>
        <v>125</v>
      </c>
      <c r="F4" s="6">
        <f t="shared" si="1"/>
        <v>125</v>
      </c>
      <c r="G4" s="6">
        <f t="shared" ref="G4:G34" si="8">25*A4</f>
        <v>250</v>
      </c>
      <c r="H4" s="6">
        <f t="shared" si="2"/>
        <v>125</v>
      </c>
      <c r="I4" s="6">
        <f t="shared" si="3"/>
        <v>125</v>
      </c>
      <c r="J4" s="6">
        <f>IF(C4&gt;=100,7+3*A4,5+A4)</f>
        <v>15</v>
      </c>
      <c r="K4" s="6">
        <f t="shared" si="4"/>
        <v>15</v>
      </c>
      <c r="L4" s="6">
        <v>25</v>
      </c>
    </row>
    <row r="5" spans="1:12" x14ac:dyDescent="0.25">
      <c r="A5" s="6">
        <v>11</v>
      </c>
      <c r="B5" s="6">
        <f t="shared" si="5"/>
        <v>140.5</v>
      </c>
      <c r="C5" s="6">
        <f t="shared" si="6"/>
        <v>71.5</v>
      </c>
      <c r="D5" s="6">
        <f t="shared" si="7"/>
        <v>30.25</v>
      </c>
      <c r="E5" s="6">
        <f t="shared" si="0"/>
        <v>140.5</v>
      </c>
      <c r="F5" s="6">
        <f t="shared" si="1"/>
        <v>140.5</v>
      </c>
      <c r="G5" s="6">
        <f t="shared" si="8"/>
        <v>275</v>
      </c>
      <c r="H5" s="6">
        <f t="shared" si="2"/>
        <v>134.5</v>
      </c>
      <c r="I5" s="6">
        <f t="shared" si="3"/>
        <v>134.5</v>
      </c>
      <c r="J5" s="6">
        <f>IF(C5&gt;=100,7+3*A5,5+A5)</f>
        <v>16</v>
      </c>
      <c r="K5" s="6">
        <f t="shared" si="4"/>
        <v>16</v>
      </c>
      <c r="L5" s="6">
        <v>25</v>
      </c>
    </row>
    <row r="6" spans="1:12" x14ac:dyDescent="0.25">
      <c r="A6" s="6">
        <v>12</v>
      </c>
      <c r="B6" s="6">
        <f t="shared" si="5"/>
        <v>157</v>
      </c>
      <c r="C6" s="6">
        <f t="shared" si="6"/>
        <v>84</v>
      </c>
      <c r="D6" s="6">
        <f t="shared" si="7"/>
        <v>36</v>
      </c>
      <c r="E6" s="6">
        <f t="shared" si="0"/>
        <v>157</v>
      </c>
      <c r="F6" s="6">
        <f t="shared" si="1"/>
        <v>157</v>
      </c>
      <c r="G6" s="6">
        <f t="shared" si="8"/>
        <v>300</v>
      </c>
      <c r="H6" s="6">
        <f t="shared" si="2"/>
        <v>143</v>
      </c>
      <c r="I6" s="6">
        <f t="shared" si="3"/>
        <v>143</v>
      </c>
      <c r="J6" s="6">
        <f>IF(C6&gt;=100,7+3*A6,5+A6)</f>
        <v>17</v>
      </c>
      <c r="K6" s="6">
        <f t="shared" si="4"/>
        <v>17</v>
      </c>
      <c r="L6" s="6">
        <v>25</v>
      </c>
    </row>
    <row r="7" spans="1:12" x14ac:dyDescent="0.25">
      <c r="A7" s="6">
        <v>13</v>
      </c>
      <c r="B7" s="6">
        <f t="shared" si="5"/>
        <v>174.5</v>
      </c>
      <c r="C7" s="6">
        <f t="shared" si="6"/>
        <v>97.5</v>
      </c>
      <c r="D7" s="6">
        <f t="shared" si="7"/>
        <v>42.25</v>
      </c>
      <c r="E7" s="6">
        <f t="shared" si="0"/>
        <v>174.5</v>
      </c>
      <c r="F7" s="6">
        <f t="shared" si="1"/>
        <v>174.5</v>
      </c>
      <c r="G7" s="6">
        <f t="shared" si="8"/>
        <v>325</v>
      </c>
      <c r="H7" s="6">
        <f t="shared" si="2"/>
        <v>150.5</v>
      </c>
      <c r="I7" s="6">
        <f t="shared" si="3"/>
        <v>150.5</v>
      </c>
      <c r="J7" s="6">
        <f>IF(C7&gt;=100,7+3*A7,5+A7)</f>
        <v>18</v>
      </c>
      <c r="K7" s="6">
        <f t="shared" si="4"/>
        <v>18</v>
      </c>
      <c r="L7" s="6">
        <v>25</v>
      </c>
    </row>
    <row r="8" spans="1:12" x14ac:dyDescent="0.25">
      <c r="A8" s="6">
        <f>A7+0.01</f>
        <v>13.01</v>
      </c>
      <c r="B8" s="6">
        <f t="shared" si="5"/>
        <v>174.68004999999999</v>
      </c>
      <c r="C8" s="6">
        <f t="shared" ref="C8" si="9">A8+0.5*A8^2</f>
        <v>97.640050000000002</v>
      </c>
      <c r="D8" s="6">
        <f t="shared" ref="D8" si="10">0.25*A8^2</f>
        <v>42.315024999999999</v>
      </c>
      <c r="E8" s="6">
        <f t="shared" ref="E8" si="11">B8+IF(C8&gt;=100,2*C8,0)</f>
        <v>174.68004999999999</v>
      </c>
      <c r="F8" s="6">
        <f t="shared" ref="F8" si="12">B8+IF(D8&gt;=100,2*D8,0)</f>
        <v>174.68004999999999</v>
      </c>
      <c r="G8" s="6">
        <f t="shared" ref="G8" si="13">25*A8</f>
        <v>325.25</v>
      </c>
      <c r="H8" s="6">
        <f t="shared" ref="H8" si="14">G8-E8</f>
        <v>150.56995000000001</v>
      </c>
      <c r="I8" s="6">
        <f t="shared" ref="I8" si="15">G8-F8</f>
        <v>150.56995000000001</v>
      </c>
      <c r="J8" s="6">
        <f>IF(C8&gt;=100,7+3*A8,5+A8)</f>
        <v>18.009999999999998</v>
      </c>
      <c r="K8" s="6">
        <f t="shared" si="4"/>
        <v>18.009999999999998</v>
      </c>
      <c r="L8" s="6">
        <v>25</v>
      </c>
    </row>
    <row r="9" spans="1:12" x14ac:dyDescent="0.25">
      <c r="A9" s="6">
        <f>A8+0.01</f>
        <v>13.02</v>
      </c>
      <c r="B9" s="6">
        <f t="shared" si="5"/>
        <v>174.86019999999999</v>
      </c>
      <c r="C9" s="6">
        <f t="shared" ref="C9:C12" si="16">A9+0.5*A9^2</f>
        <v>97.780199999999994</v>
      </c>
      <c r="D9" s="6">
        <f t="shared" ref="D9:D12" si="17">0.25*A9^2</f>
        <v>42.380099999999999</v>
      </c>
      <c r="E9" s="6">
        <f t="shared" ref="E9:E12" si="18">B9+IF(C9&gt;=100,2*C9,0)</f>
        <v>174.86019999999999</v>
      </c>
      <c r="F9" s="6">
        <f t="shared" ref="F9:F12" si="19">B9+IF(D9&gt;=100,2*D9,0)</f>
        <v>174.86019999999999</v>
      </c>
      <c r="G9" s="6">
        <f t="shared" ref="G9:G12" si="20">25*A9</f>
        <v>325.5</v>
      </c>
      <c r="H9" s="6">
        <f t="shared" ref="H9:H12" si="21">G9-E9</f>
        <v>150.63980000000001</v>
      </c>
      <c r="I9" s="6">
        <f t="shared" ref="I9:I12" si="22">G9-F9</f>
        <v>150.63980000000001</v>
      </c>
      <c r="J9" s="6">
        <f>IF(C9&gt;=100,7+3*A9,5+A9)</f>
        <v>18.02</v>
      </c>
      <c r="K9" s="6">
        <f t="shared" si="4"/>
        <v>18.02</v>
      </c>
      <c r="L9" s="6">
        <v>25</v>
      </c>
    </row>
    <row r="10" spans="1:12" x14ac:dyDescent="0.25">
      <c r="A10" s="6">
        <f>A9+0.01</f>
        <v>13.03</v>
      </c>
      <c r="B10" s="6">
        <f t="shared" si="5"/>
        <v>175.04044999999996</v>
      </c>
      <c r="C10" s="6">
        <f t="shared" si="16"/>
        <v>97.920449999999988</v>
      </c>
      <c r="D10" s="6">
        <f t="shared" si="17"/>
        <v>42.445224999999994</v>
      </c>
      <c r="E10" s="6">
        <f t="shared" si="18"/>
        <v>175.04044999999996</v>
      </c>
      <c r="F10" s="6">
        <f t="shared" si="19"/>
        <v>175.04044999999996</v>
      </c>
      <c r="G10" s="6">
        <f t="shared" si="20"/>
        <v>325.75</v>
      </c>
      <c r="H10" s="6">
        <f t="shared" si="21"/>
        <v>150.70955000000004</v>
      </c>
      <c r="I10" s="6">
        <f t="shared" si="22"/>
        <v>150.70955000000004</v>
      </c>
      <c r="J10" s="6">
        <f>IF(C10&gt;=100,7+3*A10,5+A10)</f>
        <v>18.03</v>
      </c>
      <c r="K10" s="6">
        <f t="shared" si="4"/>
        <v>18.03</v>
      </c>
      <c r="L10" s="6">
        <v>25</v>
      </c>
    </row>
    <row r="11" spans="1:12" x14ac:dyDescent="0.25">
      <c r="A11" s="6">
        <f>A10+0.01</f>
        <v>13.04</v>
      </c>
      <c r="B11" s="6">
        <f t="shared" si="5"/>
        <v>175.2208</v>
      </c>
      <c r="C11" s="6">
        <f t="shared" si="16"/>
        <v>98.0608</v>
      </c>
      <c r="D11" s="6">
        <f t="shared" si="17"/>
        <v>42.510399999999997</v>
      </c>
      <c r="E11" s="6">
        <f t="shared" si="18"/>
        <v>175.2208</v>
      </c>
      <c r="F11" s="6">
        <f t="shared" si="19"/>
        <v>175.2208</v>
      </c>
      <c r="G11" s="6">
        <f t="shared" si="20"/>
        <v>326</v>
      </c>
      <c r="H11" s="6">
        <f t="shared" si="21"/>
        <v>150.7792</v>
      </c>
      <c r="I11" s="6">
        <f t="shared" si="22"/>
        <v>150.7792</v>
      </c>
      <c r="J11" s="6">
        <f>IF(C11&gt;=100,7+3*A11,5+A11)</f>
        <v>18.04</v>
      </c>
      <c r="K11" s="6">
        <f t="shared" si="4"/>
        <v>18.04</v>
      </c>
      <c r="L11" s="6">
        <v>25</v>
      </c>
    </row>
    <row r="12" spans="1:12" x14ac:dyDescent="0.25">
      <c r="A12" s="6">
        <f>A11+0.01</f>
        <v>13.049999999999999</v>
      </c>
      <c r="B12" s="6">
        <f t="shared" si="5"/>
        <v>175.40125</v>
      </c>
      <c r="C12" s="6">
        <f t="shared" si="16"/>
        <v>98.201249999999987</v>
      </c>
      <c r="D12" s="6">
        <f t="shared" si="17"/>
        <v>42.575624999999995</v>
      </c>
      <c r="E12" s="6">
        <f t="shared" si="18"/>
        <v>175.40125</v>
      </c>
      <c r="F12" s="6">
        <f t="shared" si="19"/>
        <v>175.40125</v>
      </c>
      <c r="G12" s="6">
        <f t="shared" si="20"/>
        <v>326.25</v>
      </c>
      <c r="H12" s="6">
        <f t="shared" si="21"/>
        <v>150.84875</v>
      </c>
      <c r="I12" s="6">
        <f t="shared" si="22"/>
        <v>150.84875</v>
      </c>
      <c r="J12" s="6">
        <f>IF(C12&gt;=100,7+3*A12,5+A12)</f>
        <v>18.049999999999997</v>
      </c>
      <c r="K12" s="6">
        <f t="shared" si="4"/>
        <v>18.049999999999997</v>
      </c>
      <c r="L12" s="6">
        <v>25</v>
      </c>
    </row>
    <row r="13" spans="1:12" x14ac:dyDescent="0.25">
      <c r="A13" s="6">
        <f>A12+0.01</f>
        <v>13.059999999999999</v>
      </c>
      <c r="B13" s="6">
        <f t="shared" si="5"/>
        <v>175.58179999999999</v>
      </c>
      <c r="C13" s="6">
        <f t="shared" ref="C13:C19" si="23">A13+0.5*A13^2</f>
        <v>98.341799999999992</v>
      </c>
      <c r="D13" s="6">
        <f t="shared" ref="D13:D19" si="24">0.25*A13^2</f>
        <v>42.640899999999995</v>
      </c>
      <c r="E13" s="6">
        <f t="shared" ref="E13:E19" si="25">B13+IF(C13&gt;=100,2*C13,0)</f>
        <v>175.58179999999999</v>
      </c>
      <c r="F13" s="6">
        <f t="shared" ref="F13:F19" si="26">B13+IF(D13&gt;=100,2*D13,0)</f>
        <v>175.58179999999999</v>
      </c>
      <c r="G13" s="6">
        <f t="shared" ref="G13:G19" si="27">25*A13</f>
        <v>326.49999999999994</v>
      </c>
      <c r="H13" s="6">
        <f t="shared" ref="H13:H19" si="28">G13-E13</f>
        <v>150.91819999999996</v>
      </c>
      <c r="I13" s="6">
        <f t="shared" ref="I13:I19" si="29">G13-F13</f>
        <v>150.91819999999996</v>
      </c>
      <c r="J13" s="6">
        <f>IF(C13&gt;=100,7+3*A13,5+A13)</f>
        <v>18.059999999999999</v>
      </c>
      <c r="K13" s="6">
        <f t="shared" si="4"/>
        <v>18.059999999999999</v>
      </c>
      <c r="L13" s="6">
        <v>25</v>
      </c>
    </row>
    <row r="14" spans="1:12" x14ac:dyDescent="0.25">
      <c r="A14" s="6">
        <f>A13+0.01</f>
        <v>13.069999999999999</v>
      </c>
      <c r="B14" s="6">
        <f t="shared" si="5"/>
        <v>175.76244999999997</v>
      </c>
      <c r="C14" s="6">
        <f t="shared" si="23"/>
        <v>98.482449999999972</v>
      </c>
      <c r="D14" s="6">
        <f t="shared" si="24"/>
        <v>42.706224999999989</v>
      </c>
      <c r="E14" s="6">
        <f t="shared" si="25"/>
        <v>175.76244999999997</v>
      </c>
      <c r="F14" s="6">
        <f t="shared" si="26"/>
        <v>175.76244999999997</v>
      </c>
      <c r="G14" s="6">
        <f t="shared" si="27"/>
        <v>326.74999999999994</v>
      </c>
      <c r="H14" s="6">
        <f t="shared" si="28"/>
        <v>150.98754999999997</v>
      </c>
      <c r="I14" s="6">
        <f t="shared" si="29"/>
        <v>150.98754999999997</v>
      </c>
      <c r="J14" s="6">
        <f>IF(C14&gt;=100,7+3*A14,5+A14)</f>
        <v>18.07</v>
      </c>
      <c r="K14" s="6">
        <f t="shared" si="4"/>
        <v>18.07</v>
      </c>
      <c r="L14" s="6">
        <v>25</v>
      </c>
    </row>
    <row r="15" spans="1:12" x14ac:dyDescent="0.25">
      <c r="A15" s="6">
        <f>A14+0.01</f>
        <v>13.079999999999998</v>
      </c>
      <c r="B15" s="6">
        <f t="shared" si="5"/>
        <v>175.94319999999999</v>
      </c>
      <c r="C15" s="6">
        <f t="shared" si="23"/>
        <v>98.623199999999983</v>
      </c>
      <c r="D15" s="6">
        <f t="shared" si="24"/>
        <v>42.771599999999992</v>
      </c>
      <c r="E15" s="6">
        <f t="shared" si="25"/>
        <v>175.94319999999999</v>
      </c>
      <c r="F15" s="6">
        <f t="shared" si="26"/>
        <v>175.94319999999999</v>
      </c>
      <c r="G15" s="6">
        <f t="shared" si="27"/>
        <v>326.99999999999994</v>
      </c>
      <c r="H15" s="6">
        <f t="shared" si="28"/>
        <v>151.05679999999995</v>
      </c>
      <c r="I15" s="6">
        <f t="shared" si="29"/>
        <v>151.05679999999995</v>
      </c>
      <c r="J15" s="6">
        <f>IF(C15&gt;=100,7+3*A15,5+A15)</f>
        <v>18.079999999999998</v>
      </c>
      <c r="K15" s="6">
        <f t="shared" si="4"/>
        <v>18.079999999999998</v>
      </c>
      <c r="L15" s="6">
        <v>25</v>
      </c>
    </row>
    <row r="16" spans="1:12" x14ac:dyDescent="0.25">
      <c r="A16" s="6">
        <f>A15+0.01</f>
        <v>13.089999999999998</v>
      </c>
      <c r="B16" s="6">
        <f t="shared" si="5"/>
        <v>176.12404999999995</v>
      </c>
      <c r="C16" s="6">
        <f t="shared" si="23"/>
        <v>98.764049999999983</v>
      </c>
      <c r="D16" s="6">
        <f t="shared" si="24"/>
        <v>42.83702499999999</v>
      </c>
      <c r="E16" s="6">
        <f t="shared" si="25"/>
        <v>176.12404999999995</v>
      </c>
      <c r="F16" s="6">
        <f t="shared" si="26"/>
        <v>176.12404999999995</v>
      </c>
      <c r="G16" s="6">
        <f t="shared" si="27"/>
        <v>327.24999999999994</v>
      </c>
      <c r="H16" s="6">
        <f t="shared" si="28"/>
        <v>151.12594999999999</v>
      </c>
      <c r="I16" s="6">
        <f t="shared" si="29"/>
        <v>151.12594999999999</v>
      </c>
      <c r="J16" s="6">
        <f>IF(C16&gt;=100,7+3*A16,5+A16)</f>
        <v>18.089999999999996</v>
      </c>
      <c r="K16" s="6">
        <f t="shared" si="4"/>
        <v>18.089999999999996</v>
      </c>
      <c r="L16" s="6">
        <v>25</v>
      </c>
    </row>
    <row r="17" spans="1:12" x14ac:dyDescent="0.25">
      <c r="A17" s="6">
        <f>A16+0.01</f>
        <v>13.099999999999998</v>
      </c>
      <c r="B17" s="6">
        <f t="shared" si="5"/>
        <v>176.30499999999995</v>
      </c>
      <c r="C17" s="6">
        <f t="shared" si="23"/>
        <v>98.904999999999973</v>
      </c>
      <c r="D17" s="6">
        <f t="shared" si="24"/>
        <v>42.902499999999989</v>
      </c>
      <c r="E17" s="6">
        <f t="shared" si="25"/>
        <v>176.30499999999995</v>
      </c>
      <c r="F17" s="6">
        <f t="shared" si="26"/>
        <v>176.30499999999995</v>
      </c>
      <c r="G17" s="6">
        <f t="shared" si="27"/>
        <v>327.49999999999994</v>
      </c>
      <c r="H17" s="6">
        <f t="shared" si="28"/>
        <v>151.19499999999999</v>
      </c>
      <c r="I17" s="6">
        <f t="shared" si="29"/>
        <v>151.19499999999999</v>
      </c>
      <c r="J17" s="6">
        <f>IF(C17&gt;=100,7+3*A17,5+A17)</f>
        <v>18.099999999999998</v>
      </c>
      <c r="K17" s="6">
        <f t="shared" si="4"/>
        <v>18.099999999999998</v>
      </c>
      <c r="L17" s="6">
        <v>25</v>
      </c>
    </row>
    <row r="18" spans="1:12" x14ac:dyDescent="0.25">
      <c r="A18" s="6">
        <f>A17+0.01</f>
        <v>13.109999999999998</v>
      </c>
      <c r="B18" s="6">
        <f t="shared" si="5"/>
        <v>176.48604999999995</v>
      </c>
      <c r="C18" s="6">
        <f t="shared" si="23"/>
        <v>99.046049999999966</v>
      </c>
      <c r="D18" s="6">
        <f t="shared" si="24"/>
        <v>42.968024999999983</v>
      </c>
      <c r="E18" s="6">
        <f t="shared" si="25"/>
        <v>176.48604999999995</v>
      </c>
      <c r="F18" s="6">
        <f t="shared" si="26"/>
        <v>176.48604999999995</v>
      </c>
      <c r="G18" s="6">
        <f t="shared" si="27"/>
        <v>327.74999999999994</v>
      </c>
      <c r="H18" s="6">
        <f t="shared" si="28"/>
        <v>151.26394999999999</v>
      </c>
      <c r="I18" s="6">
        <f t="shared" si="29"/>
        <v>151.26394999999999</v>
      </c>
      <c r="J18" s="6">
        <f>IF(C18&gt;=100,7+3*A18,5+A18)</f>
        <v>18.11</v>
      </c>
      <c r="K18" s="6">
        <f t="shared" si="4"/>
        <v>18.11</v>
      </c>
      <c r="L18" s="6">
        <v>25</v>
      </c>
    </row>
    <row r="19" spans="1:12" x14ac:dyDescent="0.25">
      <c r="A19" s="6">
        <f>A18+0.01</f>
        <v>13.119999999999997</v>
      </c>
      <c r="B19" s="6">
        <f t="shared" si="5"/>
        <v>176.66719999999998</v>
      </c>
      <c r="C19" s="6">
        <f t="shared" si="23"/>
        <v>99.187199999999962</v>
      </c>
      <c r="D19" s="6">
        <f t="shared" si="24"/>
        <v>43.033599999999986</v>
      </c>
      <c r="E19" s="6">
        <f t="shared" si="25"/>
        <v>176.66719999999998</v>
      </c>
      <c r="F19" s="6">
        <f t="shared" si="26"/>
        <v>176.66719999999998</v>
      </c>
      <c r="G19" s="6">
        <f t="shared" si="27"/>
        <v>327.99999999999994</v>
      </c>
      <c r="H19" s="6">
        <f t="shared" si="28"/>
        <v>151.33279999999996</v>
      </c>
      <c r="I19" s="6">
        <f t="shared" si="29"/>
        <v>151.33279999999996</v>
      </c>
      <c r="J19" s="6">
        <f>IF(C19&gt;=100,7+3*A19,5+A19)</f>
        <v>18.119999999999997</v>
      </c>
      <c r="K19" s="6">
        <f t="shared" si="4"/>
        <v>18.119999999999997</v>
      </c>
      <c r="L19" s="6">
        <v>25</v>
      </c>
    </row>
    <row r="20" spans="1:12" x14ac:dyDescent="0.25">
      <c r="A20" s="6">
        <f t="shared" ref="A20:A27" si="30">A19+0.01</f>
        <v>13.129999999999997</v>
      </c>
      <c r="B20" s="6">
        <f t="shared" si="5"/>
        <v>176.84844999999996</v>
      </c>
      <c r="C20" s="6">
        <f t="shared" ref="C20:C27" si="31">A20+0.5*A20^2</f>
        <v>99.328449999999961</v>
      </c>
      <c r="D20" s="6">
        <f t="shared" ref="D20:D27" si="32">0.25*A20^2</f>
        <v>43.099224999999983</v>
      </c>
      <c r="E20" s="6">
        <f t="shared" ref="E20:E27" si="33">B20+IF(C20&gt;=100,2*C20,0)</f>
        <v>176.84844999999996</v>
      </c>
      <c r="F20" s="6">
        <f t="shared" ref="F20:F27" si="34">B20+IF(D20&gt;=100,2*D20,0)</f>
        <v>176.84844999999996</v>
      </c>
      <c r="G20" s="6">
        <f t="shared" ref="G20:G27" si="35">25*A20</f>
        <v>328.24999999999994</v>
      </c>
      <c r="H20" s="6">
        <f t="shared" ref="H20:H27" si="36">G20-E20</f>
        <v>151.40154999999999</v>
      </c>
      <c r="I20" s="6">
        <f t="shared" ref="I20:I27" si="37">G20-F20</f>
        <v>151.40154999999999</v>
      </c>
      <c r="J20" s="6">
        <f t="shared" ref="J20:J27" si="38">IF(C20&gt;=100,7+3*A20,5+A20)</f>
        <v>18.129999999999995</v>
      </c>
      <c r="K20" s="6">
        <f t="shared" si="4"/>
        <v>18.129999999999995</v>
      </c>
      <c r="L20" s="6">
        <v>25</v>
      </c>
    </row>
    <row r="21" spans="1:12" x14ac:dyDescent="0.25">
      <c r="A21" s="6">
        <f t="shared" si="30"/>
        <v>13.139999999999997</v>
      </c>
      <c r="B21" s="6">
        <f t="shared" si="5"/>
        <v>177.02979999999997</v>
      </c>
      <c r="C21" s="6">
        <f t="shared" si="31"/>
        <v>99.469799999999964</v>
      </c>
      <c r="D21" s="6">
        <f t="shared" si="32"/>
        <v>43.164899999999982</v>
      </c>
      <c r="E21" s="6">
        <f t="shared" si="33"/>
        <v>177.02979999999997</v>
      </c>
      <c r="F21" s="6">
        <f t="shared" si="34"/>
        <v>177.02979999999997</v>
      </c>
      <c r="G21" s="6">
        <f t="shared" si="35"/>
        <v>328.49999999999994</v>
      </c>
      <c r="H21" s="6">
        <f t="shared" si="36"/>
        <v>151.47019999999998</v>
      </c>
      <c r="I21" s="6">
        <f t="shared" si="37"/>
        <v>151.47019999999998</v>
      </c>
      <c r="J21" s="6">
        <f t="shared" si="38"/>
        <v>18.139999999999997</v>
      </c>
      <c r="K21" s="6">
        <f t="shared" si="4"/>
        <v>18.139999999999997</v>
      </c>
      <c r="L21" s="6">
        <v>25</v>
      </c>
    </row>
    <row r="22" spans="1:12" x14ac:dyDescent="0.25">
      <c r="A22" s="6">
        <f t="shared" si="30"/>
        <v>13.149999999999997</v>
      </c>
      <c r="B22" s="6">
        <f t="shared" si="5"/>
        <v>177.21124999999995</v>
      </c>
      <c r="C22" s="6">
        <f t="shared" si="31"/>
        <v>99.611249999999956</v>
      </c>
      <c r="D22" s="6">
        <f t="shared" si="32"/>
        <v>43.230624999999982</v>
      </c>
      <c r="E22" s="6">
        <f t="shared" si="33"/>
        <v>177.21124999999995</v>
      </c>
      <c r="F22" s="6">
        <f t="shared" si="34"/>
        <v>177.21124999999995</v>
      </c>
      <c r="G22" s="6">
        <f t="shared" si="35"/>
        <v>328.74999999999994</v>
      </c>
      <c r="H22" s="6">
        <f t="shared" si="36"/>
        <v>151.53874999999999</v>
      </c>
      <c r="I22" s="6">
        <f t="shared" si="37"/>
        <v>151.53874999999999</v>
      </c>
      <c r="J22" s="6">
        <f t="shared" si="38"/>
        <v>18.149999999999999</v>
      </c>
      <c r="K22" s="6">
        <f t="shared" si="4"/>
        <v>18.149999999999999</v>
      </c>
      <c r="L22" s="6">
        <v>25</v>
      </c>
    </row>
    <row r="23" spans="1:12" x14ac:dyDescent="0.25">
      <c r="A23" s="6">
        <f t="shared" si="30"/>
        <v>13.159999999999997</v>
      </c>
      <c r="B23" s="6">
        <f t="shared" si="5"/>
        <v>177.39279999999994</v>
      </c>
      <c r="C23" s="6">
        <f t="shared" si="31"/>
        <v>99.752799999999951</v>
      </c>
      <c r="D23" s="6">
        <f t="shared" si="32"/>
        <v>43.296399999999977</v>
      </c>
      <c r="E23" s="6">
        <f t="shared" si="33"/>
        <v>177.39279999999994</v>
      </c>
      <c r="F23" s="6">
        <f t="shared" si="34"/>
        <v>177.39279999999994</v>
      </c>
      <c r="G23" s="6">
        <f t="shared" si="35"/>
        <v>328.99999999999989</v>
      </c>
      <c r="H23" s="6">
        <f t="shared" si="36"/>
        <v>151.60719999999995</v>
      </c>
      <c r="I23" s="6">
        <f t="shared" si="37"/>
        <v>151.60719999999995</v>
      </c>
      <c r="J23" s="6">
        <f t="shared" si="38"/>
        <v>18.159999999999997</v>
      </c>
      <c r="K23" s="6">
        <f t="shared" si="4"/>
        <v>18.159999999999997</v>
      </c>
      <c r="L23" s="6">
        <v>25</v>
      </c>
    </row>
    <row r="24" spans="1:12" x14ac:dyDescent="0.25">
      <c r="A24" s="6">
        <f t="shared" si="30"/>
        <v>13.169999999999996</v>
      </c>
      <c r="B24" s="6">
        <f t="shared" si="5"/>
        <v>177.57444999999993</v>
      </c>
      <c r="C24" s="6">
        <f t="shared" si="31"/>
        <v>99.894449999999949</v>
      </c>
      <c r="D24" s="6">
        <f t="shared" si="32"/>
        <v>43.362224999999974</v>
      </c>
      <c r="E24" s="6">
        <f t="shared" si="33"/>
        <v>177.57444999999993</v>
      </c>
      <c r="F24" s="6">
        <f t="shared" si="34"/>
        <v>177.57444999999993</v>
      </c>
      <c r="G24" s="6">
        <f t="shared" si="35"/>
        <v>329.24999999999989</v>
      </c>
      <c r="H24" s="11">
        <f t="shared" si="36"/>
        <v>151.67554999999996</v>
      </c>
      <c r="I24" s="6">
        <f t="shared" si="37"/>
        <v>151.67554999999996</v>
      </c>
      <c r="J24" s="11">
        <f t="shared" si="38"/>
        <v>18.169999999999995</v>
      </c>
      <c r="K24" s="6">
        <f t="shared" si="4"/>
        <v>18.169999999999995</v>
      </c>
      <c r="L24" s="6">
        <v>25</v>
      </c>
    </row>
    <row r="25" spans="1:12" x14ac:dyDescent="0.25">
      <c r="A25" s="6">
        <f t="shared" si="30"/>
        <v>13.179999999999996</v>
      </c>
      <c r="B25" s="6">
        <f t="shared" si="5"/>
        <v>177.75619999999992</v>
      </c>
      <c r="C25" s="6">
        <f t="shared" si="31"/>
        <v>100.03619999999994</v>
      </c>
      <c r="D25" s="6">
        <f t="shared" si="32"/>
        <v>43.428099999999972</v>
      </c>
      <c r="E25" s="6">
        <f t="shared" si="33"/>
        <v>377.82859999999982</v>
      </c>
      <c r="F25" s="6">
        <f t="shared" si="34"/>
        <v>177.75619999999992</v>
      </c>
      <c r="G25" s="6">
        <f t="shared" si="35"/>
        <v>329.49999999999989</v>
      </c>
      <c r="H25" s="12">
        <f t="shared" si="36"/>
        <v>-48.328599999999938</v>
      </c>
      <c r="I25" s="6">
        <f t="shared" si="37"/>
        <v>151.74379999999996</v>
      </c>
      <c r="J25" s="12">
        <f t="shared" si="38"/>
        <v>46.539999999999992</v>
      </c>
      <c r="K25" s="6">
        <f t="shared" si="4"/>
        <v>18.179999999999996</v>
      </c>
      <c r="L25" s="6">
        <v>25</v>
      </c>
    </row>
    <row r="26" spans="1:12" x14ac:dyDescent="0.25">
      <c r="A26" s="6">
        <f t="shared" si="30"/>
        <v>13.189999999999996</v>
      </c>
      <c r="B26" s="6">
        <f t="shared" si="5"/>
        <v>177.93804999999992</v>
      </c>
      <c r="C26" s="6">
        <f t="shared" si="31"/>
        <v>100.17804999999994</v>
      </c>
      <c r="D26" s="6">
        <f t="shared" si="32"/>
        <v>43.494024999999972</v>
      </c>
      <c r="E26" s="6">
        <f t="shared" si="33"/>
        <v>378.29414999999983</v>
      </c>
      <c r="F26" s="6">
        <f t="shared" si="34"/>
        <v>177.93804999999992</v>
      </c>
      <c r="G26" s="6">
        <f t="shared" si="35"/>
        <v>329.74999999999989</v>
      </c>
      <c r="H26" s="6">
        <f t="shared" si="36"/>
        <v>-48.544149999999945</v>
      </c>
      <c r="I26" s="6">
        <f t="shared" si="37"/>
        <v>151.81194999999997</v>
      </c>
      <c r="J26" s="6">
        <f t="shared" si="38"/>
        <v>46.569999999999986</v>
      </c>
      <c r="K26" s="6">
        <f t="shared" si="4"/>
        <v>18.189999999999998</v>
      </c>
      <c r="L26" s="6">
        <v>25</v>
      </c>
    </row>
    <row r="27" spans="1:12" x14ac:dyDescent="0.25">
      <c r="A27" s="6">
        <f t="shared" si="30"/>
        <v>13.199999999999996</v>
      </c>
      <c r="B27" s="6">
        <f t="shared" si="5"/>
        <v>178.11999999999992</v>
      </c>
      <c r="C27" s="6">
        <f t="shared" si="31"/>
        <v>100.31999999999994</v>
      </c>
      <c r="D27" s="6">
        <f t="shared" si="32"/>
        <v>43.559999999999974</v>
      </c>
      <c r="E27" s="6">
        <f t="shared" si="33"/>
        <v>378.75999999999976</v>
      </c>
      <c r="F27" s="6">
        <f t="shared" si="34"/>
        <v>178.11999999999992</v>
      </c>
      <c r="G27" s="6">
        <f t="shared" si="35"/>
        <v>329.99999999999989</v>
      </c>
      <c r="H27" s="6">
        <f t="shared" si="36"/>
        <v>-48.759999999999877</v>
      </c>
      <c r="I27" s="6">
        <f t="shared" si="37"/>
        <v>151.87999999999997</v>
      </c>
      <c r="J27" s="6">
        <f t="shared" si="38"/>
        <v>46.599999999999987</v>
      </c>
      <c r="K27" s="6">
        <f t="shared" si="4"/>
        <v>18.199999999999996</v>
      </c>
      <c r="L27" s="6">
        <v>25</v>
      </c>
    </row>
    <row r="28" spans="1:12" x14ac:dyDescent="0.25">
      <c r="A28" s="6">
        <v>14</v>
      </c>
      <c r="B28" s="6">
        <f t="shared" si="5"/>
        <v>193</v>
      </c>
      <c r="C28" s="6">
        <f t="shared" si="6"/>
        <v>112</v>
      </c>
      <c r="D28" s="6">
        <f t="shared" si="7"/>
        <v>49</v>
      </c>
      <c r="E28" s="6">
        <f t="shared" si="0"/>
        <v>417</v>
      </c>
      <c r="F28" s="6">
        <f t="shared" si="1"/>
        <v>193</v>
      </c>
      <c r="G28" s="6">
        <f t="shared" si="8"/>
        <v>350</v>
      </c>
      <c r="H28" s="6">
        <f t="shared" si="2"/>
        <v>-67</v>
      </c>
      <c r="I28" s="6">
        <f t="shared" si="3"/>
        <v>157</v>
      </c>
      <c r="J28" s="6">
        <f>IF(C28&gt;=100,7+3*A28,5+A28)</f>
        <v>49</v>
      </c>
      <c r="K28" s="6">
        <f t="shared" si="4"/>
        <v>19</v>
      </c>
      <c r="L28" s="6">
        <v>25</v>
      </c>
    </row>
    <row r="29" spans="1:12" x14ac:dyDescent="0.25">
      <c r="A29" s="6">
        <v>15</v>
      </c>
      <c r="B29" s="6">
        <f t="shared" si="5"/>
        <v>212.5</v>
      </c>
      <c r="C29" s="6">
        <f t="shared" si="6"/>
        <v>127.5</v>
      </c>
      <c r="D29" s="6">
        <f t="shared" si="7"/>
        <v>56.25</v>
      </c>
      <c r="E29" s="6">
        <f t="shared" si="0"/>
        <v>467.5</v>
      </c>
      <c r="F29" s="6">
        <f t="shared" si="1"/>
        <v>212.5</v>
      </c>
      <c r="G29" s="6">
        <f t="shared" si="8"/>
        <v>375</v>
      </c>
      <c r="H29" s="6">
        <f t="shared" si="2"/>
        <v>-92.5</v>
      </c>
      <c r="I29" s="6">
        <f t="shared" si="3"/>
        <v>162.5</v>
      </c>
      <c r="J29" s="6">
        <f>IF(C29&gt;=100,7+3*A29,5+A29)</f>
        <v>52</v>
      </c>
      <c r="K29" s="6">
        <f t="shared" si="4"/>
        <v>20</v>
      </c>
      <c r="L29" s="6">
        <v>25</v>
      </c>
    </row>
    <row r="30" spans="1:12" x14ac:dyDescent="0.25">
      <c r="A30" s="6">
        <v>16</v>
      </c>
      <c r="B30" s="6">
        <f t="shared" si="5"/>
        <v>233</v>
      </c>
      <c r="C30" s="6">
        <f t="shared" si="6"/>
        <v>144</v>
      </c>
      <c r="D30" s="6">
        <f t="shared" si="7"/>
        <v>64</v>
      </c>
      <c r="E30" s="6">
        <f t="shared" si="0"/>
        <v>521</v>
      </c>
      <c r="F30" s="6">
        <f t="shared" si="1"/>
        <v>233</v>
      </c>
      <c r="G30" s="6">
        <f t="shared" si="8"/>
        <v>400</v>
      </c>
      <c r="H30" s="6">
        <f t="shared" si="2"/>
        <v>-121</v>
      </c>
      <c r="I30" s="6">
        <f t="shared" si="3"/>
        <v>167</v>
      </c>
      <c r="J30" s="6">
        <f>IF(C30&gt;=100,7+3*A30,5+A30)</f>
        <v>55</v>
      </c>
      <c r="K30" s="6">
        <f t="shared" si="4"/>
        <v>21</v>
      </c>
      <c r="L30" s="6">
        <v>25</v>
      </c>
    </row>
    <row r="31" spans="1:12" x14ac:dyDescent="0.25">
      <c r="A31" s="6">
        <v>17</v>
      </c>
      <c r="B31" s="6">
        <f t="shared" si="5"/>
        <v>254.5</v>
      </c>
      <c r="C31" s="6">
        <f t="shared" si="6"/>
        <v>161.5</v>
      </c>
      <c r="D31" s="6">
        <f t="shared" si="7"/>
        <v>72.25</v>
      </c>
      <c r="E31" s="6">
        <f t="shared" si="0"/>
        <v>577.5</v>
      </c>
      <c r="F31" s="6">
        <f t="shared" si="1"/>
        <v>254.5</v>
      </c>
      <c r="G31" s="6">
        <f t="shared" si="8"/>
        <v>425</v>
      </c>
      <c r="H31" s="6">
        <f t="shared" si="2"/>
        <v>-152.5</v>
      </c>
      <c r="I31" s="6">
        <f t="shared" si="3"/>
        <v>170.5</v>
      </c>
      <c r="J31" s="6">
        <f>IF(C31&gt;=100,7+3*A31,5+A31)</f>
        <v>58</v>
      </c>
      <c r="K31" s="6">
        <f t="shared" si="4"/>
        <v>22</v>
      </c>
      <c r="L31" s="6">
        <v>25</v>
      </c>
    </row>
    <row r="32" spans="1:12" x14ac:dyDescent="0.25">
      <c r="A32" s="6">
        <v>18</v>
      </c>
      <c r="B32" s="6">
        <f t="shared" si="5"/>
        <v>277</v>
      </c>
      <c r="C32" s="6">
        <f t="shared" si="6"/>
        <v>180</v>
      </c>
      <c r="D32" s="6">
        <f t="shared" si="7"/>
        <v>81</v>
      </c>
      <c r="E32" s="6">
        <f t="shared" si="0"/>
        <v>637</v>
      </c>
      <c r="F32" s="6">
        <f t="shared" si="1"/>
        <v>277</v>
      </c>
      <c r="G32" s="6">
        <f t="shared" si="8"/>
        <v>450</v>
      </c>
      <c r="H32" s="6">
        <f t="shared" si="2"/>
        <v>-187</v>
      </c>
      <c r="I32" s="6">
        <f t="shared" si="3"/>
        <v>173</v>
      </c>
      <c r="J32" s="6">
        <f>IF(C32&gt;=100,7+3*A32,5+A32)</f>
        <v>61</v>
      </c>
      <c r="K32" s="6">
        <f t="shared" si="4"/>
        <v>23</v>
      </c>
      <c r="L32" s="6">
        <v>25</v>
      </c>
    </row>
    <row r="33" spans="1:12" x14ac:dyDescent="0.25">
      <c r="A33" s="6">
        <v>19</v>
      </c>
      <c r="B33" s="6">
        <f t="shared" si="5"/>
        <v>300.5</v>
      </c>
      <c r="C33" s="6">
        <f t="shared" si="6"/>
        <v>199.5</v>
      </c>
      <c r="D33" s="6">
        <f t="shared" si="7"/>
        <v>90.25</v>
      </c>
      <c r="E33" s="6">
        <f t="shared" si="0"/>
        <v>699.5</v>
      </c>
      <c r="F33" s="6">
        <f t="shared" si="1"/>
        <v>300.5</v>
      </c>
      <c r="G33" s="6">
        <f t="shared" si="8"/>
        <v>475</v>
      </c>
      <c r="H33" s="6">
        <f t="shared" ref="H33:H34" si="39">G33-E33</f>
        <v>-224.5</v>
      </c>
      <c r="I33" s="11">
        <f t="shared" ref="I33:I34" si="40">G33-F33</f>
        <v>174.5</v>
      </c>
      <c r="J33" s="6">
        <f>IF(C33&gt;=100,7+3*A33,5+A33)</f>
        <v>64</v>
      </c>
      <c r="K33" s="11">
        <f t="shared" si="4"/>
        <v>24</v>
      </c>
      <c r="L33" s="6">
        <v>25</v>
      </c>
    </row>
    <row r="34" spans="1:12" x14ac:dyDescent="0.25">
      <c r="A34" s="6">
        <v>20</v>
      </c>
      <c r="B34" s="6">
        <f t="shared" si="5"/>
        <v>325</v>
      </c>
      <c r="C34" s="6">
        <f t="shared" si="6"/>
        <v>220</v>
      </c>
      <c r="D34" s="6">
        <f t="shared" si="7"/>
        <v>100</v>
      </c>
      <c r="E34" s="6">
        <f t="shared" si="0"/>
        <v>765</v>
      </c>
      <c r="F34" s="6">
        <f t="shared" si="1"/>
        <v>525</v>
      </c>
      <c r="G34" s="6">
        <f t="shared" si="8"/>
        <v>500</v>
      </c>
      <c r="H34" s="6">
        <f t="shared" si="39"/>
        <v>-265</v>
      </c>
      <c r="I34" s="12">
        <f t="shared" si="40"/>
        <v>-25</v>
      </c>
      <c r="J34" s="6">
        <f>IF(C34&gt;=100,7+3*A34,5+A34)</f>
        <v>67</v>
      </c>
      <c r="K34" s="12">
        <f t="shared" si="4"/>
        <v>35</v>
      </c>
      <c r="L34" s="6">
        <v>25</v>
      </c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 4a b c</vt:lpstr>
      <vt:lpstr>Q 4 d</vt:lpstr>
      <vt:lpstr>Q 4 e</vt:lpstr>
      <vt:lpstr>Q 4 f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Kevin</cp:lastModifiedBy>
  <dcterms:created xsi:type="dcterms:W3CDTF">2016-03-03T00:51:44Z</dcterms:created>
  <dcterms:modified xsi:type="dcterms:W3CDTF">2016-03-09T02:20:33Z</dcterms:modified>
</cp:coreProperties>
</file>